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tabRatio="820" firstSheet="1" activeTab="1"/>
  </bookViews>
  <sheets>
    <sheet name="Hoja4" sheetId="1" state="hidden" r:id="rId1"/>
    <sheet name="INSTRUCTIVO DE LLENADO" sheetId="2" r:id="rId2"/>
    <sheet name="AGUA Y SANEAMIENTO" sheetId="3" r:id="rId3"/>
  </sheets>
  <definedNames>
    <definedName name="_xlnm.Print_Area" localSheetId="2">'AGUA Y SANEAMIENTO'!$A$1:$J$72</definedName>
    <definedName name="_xlnm.Print_Area" localSheetId="1">'INSTRUCTIVO DE LLENADO'!$D$1:$K$61</definedName>
  </definedNames>
  <calcPr fullCalcOnLoad="1"/>
</workbook>
</file>

<file path=xl/sharedStrings.xml><?xml version="1.0" encoding="utf-8"?>
<sst xmlns="http://schemas.openxmlformats.org/spreadsheetml/2006/main" count="137" uniqueCount="76">
  <si>
    <t>CLASIFICACIÓN DEL PROYECTO</t>
  </si>
  <si>
    <t>MODALIDAD DEL PROYECTO</t>
  </si>
  <si>
    <t>Ampliación</t>
  </si>
  <si>
    <t>Rehabilitación</t>
  </si>
  <si>
    <t>Construcción</t>
  </si>
  <si>
    <t>BENEFICIARIOS</t>
  </si>
  <si>
    <t>Equipamiento</t>
  </si>
  <si>
    <t>Mantenimiento</t>
  </si>
  <si>
    <t>Agua y Saneamiento</t>
  </si>
  <si>
    <t>Planta Potabilizadora</t>
  </si>
  <si>
    <t>Drenaje Pluvial y Sanitario</t>
  </si>
  <si>
    <t>Planta de Tratamiento de Aguas Residuales</t>
  </si>
  <si>
    <t>Pozos de Absorción</t>
  </si>
  <si>
    <t>Red o Sistema de Agua Potable</t>
  </si>
  <si>
    <t>TOTAL</t>
  </si>
  <si>
    <t>SUBCLASIFICACIÓN
DEL PROYECTO</t>
  </si>
  <si>
    <t>N°</t>
  </si>
  <si>
    <t>AGUA Y SANEAMIENTO</t>
  </si>
  <si>
    <t>Contralor</t>
  </si>
  <si>
    <t>Nota 1</t>
  </si>
  <si>
    <t>Nota 2</t>
  </si>
  <si>
    <t>901/01</t>
  </si>
  <si>
    <t>Sistema Operador de los Servicios de Agua Potable y Alcantarillado del Municipio de Puebla</t>
  </si>
  <si>
    <t>907/01</t>
  </si>
  <si>
    <t>Sistema Operador de los Servicios de Agua Potable y Alcantarillado del Municipio de San Martín Texmelucan</t>
  </si>
  <si>
    <t>907/03</t>
  </si>
  <si>
    <t>Sistema Operador de los Servicios de Agua Potable y Alcantarillado del Municipio de Huejotzingo</t>
  </si>
  <si>
    <t>908/01</t>
  </si>
  <si>
    <t>Sistema Operador de los Servicios de Agua Potable y Alcantarillado del Municipio de San Pedro Cholula</t>
  </si>
  <si>
    <t>908/04</t>
  </si>
  <si>
    <t>Sistema Operador de los Servicios de Agua Potable y Alcantarillado del Municipio de Cuautlancingo, Puebla</t>
  </si>
  <si>
    <t>909/01</t>
  </si>
  <si>
    <t>Sistema Operador de los Servicios de Agua Potable y Alcantarillado del Municipio de Atlixco</t>
  </si>
  <si>
    <t>910/01</t>
  </si>
  <si>
    <t>Sistema Operador de los Servicios de Agua Potable y Alcantarillado del Municipio de Izúcar de Matamoros</t>
  </si>
  <si>
    <t>912/01</t>
  </si>
  <si>
    <t>Sistema Operador de los Servicios de Agua Potable y Alcantarillado del Municipio de Acatlán</t>
  </si>
  <si>
    <t>913/10</t>
  </si>
  <si>
    <t>Sistema Operador de los Servicios de Agua Potable y Alcantarillado del Municipio de Ixcaquixtla, Puebla</t>
  </si>
  <si>
    <t>914/01</t>
  </si>
  <si>
    <t>Organismo Operador de los Servicios de Agua Potable y Alcantarillado del Municipio de Tehuacán, Puebla</t>
  </si>
  <si>
    <t>916/01</t>
  </si>
  <si>
    <t>Sistema Operador de los Servicios de Agua Potable y Alcantarillado del Municipio de Tepeaca</t>
  </si>
  <si>
    <t>917/01</t>
  </si>
  <si>
    <t>Sistema Operador de los Servicios de Agua Potable y Alcantarillado del Municipio de Tecamachalco, Puebla</t>
  </si>
  <si>
    <t>917/07</t>
  </si>
  <si>
    <t>Sistema Operador Municipal de los Servicios de Agua Potable y Alcantarillado de San Salvador Huixcolotla, Puebla</t>
  </si>
  <si>
    <t>918/01</t>
  </si>
  <si>
    <t>Sistema Operador de los Servicios de Agua Potable y Alcantarillado del Municipio de Acatzingo de Hidalgo, Puebla</t>
  </si>
  <si>
    <t>919/01</t>
  </si>
  <si>
    <t>Sistema Operador de los Servicios de Agua Potable y Alcantarillado del Municipio de Chalchicomula de Sesma</t>
  </si>
  <si>
    <t>919/08</t>
  </si>
  <si>
    <t>Sistema Operador de los Servicios de Agua Potable y Alcantarillado del Municipio de Guadalupe Victoria, Puebla</t>
  </si>
  <si>
    <t>919/12</t>
  </si>
  <si>
    <t>Sistema Operador de los Servicios de Agua Potable y Alcantarillado del Municipio de Tlachichuca</t>
  </si>
  <si>
    <t>920/01</t>
  </si>
  <si>
    <t>Sistema Operador de los Servicios de Agua Potable y Alcantarillado del Municipio de Tlatlauquitepec</t>
  </si>
  <si>
    <t>920/04</t>
  </si>
  <si>
    <t>Sistema Operador de los Servicios de Agua Potable y Alcantarillado del Municipio de Libres</t>
  </si>
  <si>
    <t>921/01</t>
  </si>
  <si>
    <t>Sistema Operador de los Servicios de Agua Potable y Alcantarillado del Municipio de Teziutlán, Puebla</t>
  </si>
  <si>
    <t>922/01</t>
  </si>
  <si>
    <t>Sistema Operador de Agua Potable y Alcantarillado del Municipio de Zacapoaxtla</t>
  </si>
  <si>
    <t>923/04</t>
  </si>
  <si>
    <t>Sistema Operador de los Servicios de Agua Potable y Alcantarillado del Municipio de Chignahuapan</t>
  </si>
  <si>
    <t>924/01</t>
  </si>
  <si>
    <t>Sistema Operador de los Servicios de Agua Potable y Alcantarillado del Municipio de Zacatlán</t>
  </si>
  <si>
    <t>925/01</t>
  </si>
  <si>
    <t>Empresa de Servicios de Agua Potable y Alcantarillado de Huauchinango, Puebla</t>
  </si>
  <si>
    <t>926/01</t>
  </si>
  <si>
    <t>Sistema Operador de los Servicios de Agua Potable y Alcantarillado del Municipio de Xicotepec de Juárez, Pue.</t>
  </si>
  <si>
    <t xml:space="preserve">Total de recurso ejercido por el Sistema Operador </t>
  </si>
  <si>
    <t xml:space="preserve">Total de recurso invertido en obras de agua  y saneamiento </t>
  </si>
  <si>
    <t>Total de recurso invertido en obras de agua  y saneamiento durante el periodo o ejercicio de la administración</t>
  </si>
  <si>
    <t>Total de recurso ejercido por el Sisema Operador durante el el periodo o ejercicio de la administración</t>
  </si>
  <si>
    <t xml:space="preserve">Titular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</si>
</sst>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Optima LT Std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9"/>
      <color indexed="8"/>
      <name val="Calibri"/>
      <family val="2"/>
    </font>
    <font>
      <sz val="9"/>
      <color indexed="8"/>
      <name val="Optima LT Std"/>
      <family val="2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sz val="8"/>
      <name val="Segoe UI"/>
      <family val="2"/>
    </font>
    <font>
      <sz val="9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sz val="9"/>
      <color theme="1"/>
      <name val="Calibri"/>
      <family val="2"/>
    </font>
    <font>
      <sz val="9"/>
      <color theme="1"/>
      <name val="Optima LT Std"/>
      <family val="2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0" tint="-0.49996998906135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/>
      <top style="medium"/>
      <bottom style="medium"/>
    </border>
    <border>
      <left/>
      <right/>
      <top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Border="1" applyAlignment="1">
      <alignment horizontal="justify" vertical="center"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0" fillId="0" borderId="10" xfId="0" applyBorder="1" applyAlignment="1">
      <alignment horizontal="justify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justify" vertical="center"/>
    </xf>
    <xf numFmtId="0" fontId="44" fillId="0" borderId="0" xfId="0" applyFont="1" applyBorder="1" applyAlignment="1">
      <alignment horizontal="center" vertical="center"/>
    </xf>
    <xf numFmtId="0" fontId="31" fillId="33" borderId="10" xfId="0" applyFont="1" applyFill="1" applyBorder="1" applyAlignment="1">
      <alignment horizontal="center" vertical="center"/>
    </xf>
    <xf numFmtId="0" fontId="31" fillId="33" borderId="10" xfId="0" applyFont="1" applyFill="1" applyBorder="1" applyAlignment="1">
      <alignment horizontal="center" vertical="justify"/>
    </xf>
    <xf numFmtId="0" fontId="31" fillId="33" borderId="10" xfId="0" applyFont="1" applyFill="1" applyBorder="1" applyAlignment="1">
      <alignment horizontal="center" vertical="justify" wrapText="1"/>
    </xf>
    <xf numFmtId="0" fontId="31" fillId="33" borderId="10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/>
    </xf>
    <xf numFmtId="0" fontId="28" fillId="33" borderId="10" xfId="0" applyFont="1" applyFill="1" applyBorder="1" applyAlignment="1">
      <alignment horizontal="center" vertical="center" wrapText="1"/>
    </xf>
    <xf numFmtId="0" fontId="31" fillId="34" borderId="10" xfId="0" applyFont="1" applyFill="1" applyBorder="1" applyAlignment="1">
      <alignment horizontal="center" vertical="center"/>
    </xf>
    <xf numFmtId="0" fontId="31" fillId="34" borderId="10" xfId="0" applyFont="1" applyFill="1" applyBorder="1" applyAlignment="1">
      <alignment horizontal="center" vertical="center"/>
    </xf>
    <xf numFmtId="0" fontId="28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justify" vertical="center"/>
    </xf>
    <xf numFmtId="0" fontId="44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justify" vertical="center"/>
    </xf>
    <xf numFmtId="7" fontId="0" fillId="0" borderId="12" xfId="50" applyNumberFormat="1" applyFont="1" applyBorder="1" applyAlignment="1">
      <alignment vertical="center" wrapText="1"/>
    </xf>
    <xf numFmtId="7" fontId="0" fillId="0" borderId="13" xfId="50" applyNumberFormat="1" applyFont="1" applyBorder="1" applyAlignment="1">
      <alignment vertical="center" wrapText="1"/>
    </xf>
    <xf numFmtId="0" fontId="45" fillId="0" borderId="0" xfId="0" applyFont="1" applyAlignment="1">
      <alignment horizontal="left" vertical="top"/>
    </xf>
    <xf numFmtId="0" fontId="45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7" fillId="0" borderId="10" xfId="0" applyFont="1" applyFill="1" applyBorder="1" applyAlignment="1">
      <alignment horizontal="justify" vertical="center" wrapText="1"/>
    </xf>
    <xf numFmtId="0" fontId="46" fillId="0" borderId="0" xfId="0" applyFont="1" applyAlignment="1">
      <alignment horizontal="justify" vertical="center"/>
    </xf>
    <xf numFmtId="7" fontId="36" fillId="0" borderId="12" xfId="46" applyNumberFormat="1" applyBorder="1" applyAlignment="1" quotePrefix="1">
      <alignment vertical="center" wrapText="1"/>
    </xf>
    <xf numFmtId="0" fontId="44" fillId="0" borderId="0" xfId="0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4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44" fillId="0" borderId="0" xfId="0" applyFont="1" applyAlignment="1">
      <alignment horizontal="center"/>
    </xf>
    <xf numFmtId="0" fontId="48" fillId="33" borderId="12" xfId="0" applyFont="1" applyFill="1" applyBorder="1" applyAlignment="1">
      <alignment horizontal="center" vertical="center"/>
    </xf>
    <xf numFmtId="0" fontId="48" fillId="33" borderId="15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/>
    </xf>
    <xf numFmtId="0" fontId="49" fillId="0" borderId="12" xfId="0" applyFont="1" applyBorder="1" applyAlignment="1">
      <alignment horizontal="justify" vertical="center"/>
    </xf>
    <xf numFmtId="0" fontId="49" fillId="0" borderId="15" xfId="0" applyFont="1" applyBorder="1" applyAlignment="1">
      <alignment horizontal="justify" vertical="center"/>
    </xf>
    <xf numFmtId="0" fontId="49" fillId="0" borderId="13" xfId="0" applyFont="1" applyBorder="1" applyAlignment="1">
      <alignment horizontal="justify" vertical="center"/>
    </xf>
    <xf numFmtId="7" fontId="0" fillId="0" borderId="12" xfId="50" applyNumberFormat="1" applyFont="1" applyBorder="1" applyAlignment="1">
      <alignment horizontal="right" vertical="center" wrapText="1"/>
    </xf>
    <xf numFmtId="7" fontId="0" fillId="0" borderId="13" xfId="50" applyNumberFormat="1" applyFont="1" applyBorder="1" applyAlignment="1">
      <alignment horizontal="right" vertical="center" wrapText="1"/>
    </xf>
    <xf numFmtId="0" fontId="0" fillId="0" borderId="16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50" fillId="0" borderId="17" xfId="0" applyFont="1" applyBorder="1" applyAlignment="1">
      <alignment horizontal="center" vertical="justify"/>
    </xf>
    <xf numFmtId="0" fontId="44" fillId="0" borderId="0" xfId="0" applyFont="1" applyBorder="1" applyAlignment="1">
      <alignment horizontal="center"/>
    </xf>
    <xf numFmtId="0" fontId="49" fillId="0" borderId="12" xfId="0" applyFont="1" applyBorder="1" applyAlignment="1">
      <alignment horizontal="justify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476250</xdr:colOff>
      <xdr:row>2</xdr:row>
      <xdr:rowOff>171450</xdr:rowOff>
    </xdr:from>
    <xdr:to>
      <xdr:col>12</xdr:col>
      <xdr:colOff>714375</xdr:colOff>
      <xdr:row>3</xdr:row>
      <xdr:rowOff>304800</xdr:rowOff>
    </xdr:to>
    <xdr:sp>
      <xdr:nvSpPr>
        <xdr:cNvPr id="1" name="Rectángulo redondeado 1"/>
        <xdr:cNvSpPr>
          <a:spLocks/>
        </xdr:cNvSpPr>
      </xdr:nvSpPr>
      <xdr:spPr>
        <a:xfrm>
          <a:off x="9020175" y="552450"/>
          <a:ext cx="1000125" cy="333375"/>
        </a:xfrm>
        <a:prstGeom prst="roundRect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INICIO</a:t>
          </a:r>
        </a:p>
      </xdr:txBody>
    </xdr:sp>
    <xdr:clientData/>
  </xdr:twoCellAnchor>
  <xdr:twoCellAnchor>
    <xdr:from>
      <xdr:col>3</xdr:col>
      <xdr:colOff>304800</xdr:colOff>
      <xdr:row>4</xdr:row>
      <xdr:rowOff>0</xdr:rowOff>
    </xdr:from>
    <xdr:to>
      <xdr:col>3</xdr:col>
      <xdr:colOff>695325</xdr:colOff>
      <xdr:row>4</xdr:row>
      <xdr:rowOff>352425</xdr:rowOff>
    </xdr:to>
    <xdr:sp>
      <xdr:nvSpPr>
        <xdr:cNvPr id="2" name="Elipse 2"/>
        <xdr:cNvSpPr>
          <a:spLocks/>
        </xdr:cNvSpPr>
      </xdr:nvSpPr>
      <xdr:spPr>
        <a:xfrm>
          <a:off x="933450" y="971550"/>
          <a:ext cx="390525" cy="352425"/>
        </a:xfrm>
        <a:prstGeom prst="ellips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twoCellAnchor>
  <xdr:twoCellAnchor>
    <xdr:from>
      <xdr:col>3</xdr:col>
      <xdr:colOff>304800</xdr:colOff>
      <xdr:row>5</xdr:row>
      <xdr:rowOff>57150</xdr:rowOff>
    </xdr:from>
    <xdr:to>
      <xdr:col>3</xdr:col>
      <xdr:colOff>695325</xdr:colOff>
      <xdr:row>6</xdr:row>
      <xdr:rowOff>9525</xdr:rowOff>
    </xdr:to>
    <xdr:sp>
      <xdr:nvSpPr>
        <xdr:cNvPr id="3" name="Elipse 3"/>
        <xdr:cNvSpPr>
          <a:spLocks/>
        </xdr:cNvSpPr>
      </xdr:nvSpPr>
      <xdr:spPr>
        <a:xfrm>
          <a:off x="933450" y="1571625"/>
          <a:ext cx="390525" cy="352425"/>
        </a:xfrm>
        <a:prstGeom prst="ellips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4</xdr:col>
      <xdr:colOff>171450</xdr:colOff>
      <xdr:row>8</xdr:row>
      <xdr:rowOff>180975</xdr:rowOff>
    </xdr:from>
    <xdr:to>
      <xdr:col>5</xdr:col>
      <xdr:colOff>304800</xdr:colOff>
      <xdr:row>9</xdr:row>
      <xdr:rowOff>133350</xdr:rowOff>
    </xdr:to>
    <xdr:sp>
      <xdr:nvSpPr>
        <xdr:cNvPr id="4" name="Elipse 4"/>
        <xdr:cNvSpPr>
          <a:spLocks/>
        </xdr:cNvSpPr>
      </xdr:nvSpPr>
      <xdr:spPr>
        <a:xfrm>
          <a:off x="1933575" y="2476500"/>
          <a:ext cx="390525" cy="352425"/>
        </a:xfrm>
        <a:prstGeom prst="ellips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4</a:t>
          </a:r>
        </a:p>
      </xdr:txBody>
    </xdr:sp>
    <xdr:clientData/>
  </xdr:twoCellAnchor>
  <xdr:twoCellAnchor>
    <xdr:from>
      <xdr:col>6</xdr:col>
      <xdr:colOff>47625</xdr:colOff>
      <xdr:row>8</xdr:row>
      <xdr:rowOff>161925</xdr:rowOff>
    </xdr:from>
    <xdr:to>
      <xdr:col>6</xdr:col>
      <xdr:colOff>438150</xdr:colOff>
      <xdr:row>9</xdr:row>
      <xdr:rowOff>114300</xdr:rowOff>
    </xdr:to>
    <xdr:sp>
      <xdr:nvSpPr>
        <xdr:cNvPr id="5" name="Elipse 5"/>
        <xdr:cNvSpPr>
          <a:spLocks/>
        </xdr:cNvSpPr>
      </xdr:nvSpPr>
      <xdr:spPr>
        <a:xfrm>
          <a:off x="3495675" y="2457450"/>
          <a:ext cx="390525" cy="352425"/>
        </a:xfrm>
        <a:prstGeom prst="ellips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5</a:t>
          </a:r>
        </a:p>
      </xdr:txBody>
    </xdr:sp>
    <xdr:clientData/>
  </xdr:twoCellAnchor>
  <xdr:twoCellAnchor>
    <xdr:from>
      <xdr:col>6</xdr:col>
      <xdr:colOff>1895475</xdr:colOff>
      <xdr:row>8</xdr:row>
      <xdr:rowOff>171450</xdr:rowOff>
    </xdr:from>
    <xdr:to>
      <xdr:col>7</xdr:col>
      <xdr:colOff>381000</xdr:colOff>
      <xdr:row>9</xdr:row>
      <xdr:rowOff>123825</xdr:rowOff>
    </xdr:to>
    <xdr:sp>
      <xdr:nvSpPr>
        <xdr:cNvPr id="6" name="Elipse 6"/>
        <xdr:cNvSpPr>
          <a:spLocks/>
        </xdr:cNvSpPr>
      </xdr:nvSpPr>
      <xdr:spPr>
        <a:xfrm>
          <a:off x="5343525" y="2466975"/>
          <a:ext cx="390525" cy="352425"/>
        </a:xfrm>
        <a:prstGeom prst="ellips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6</a:t>
          </a:r>
        </a:p>
      </xdr:txBody>
    </xdr:sp>
    <xdr:clientData/>
  </xdr:twoCellAnchor>
  <xdr:twoCellAnchor>
    <xdr:from>
      <xdr:col>7</xdr:col>
      <xdr:colOff>1371600</xdr:colOff>
      <xdr:row>8</xdr:row>
      <xdr:rowOff>266700</xdr:rowOff>
    </xdr:from>
    <xdr:to>
      <xdr:col>8</xdr:col>
      <xdr:colOff>342900</xdr:colOff>
      <xdr:row>9</xdr:row>
      <xdr:rowOff>219075</xdr:rowOff>
    </xdr:to>
    <xdr:sp>
      <xdr:nvSpPr>
        <xdr:cNvPr id="7" name="Elipse 7"/>
        <xdr:cNvSpPr>
          <a:spLocks/>
        </xdr:cNvSpPr>
      </xdr:nvSpPr>
      <xdr:spPr>
        <a:xfrm>
          <a:off x="6724650" y="2562225"/>
          <a:ext cx="390525" cy="352425"/>
        </a:xfrm>
        <a:prstGeom prst="ellips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7</a:t>
          </a:r>
        </a:p>
      </xdr:txBody>
    </xdr:sp>
    <xdr:clientData/>
  </xdr:twoCellAnchor>
  <xdr:twoCellAnchor>
    <xdr:from>
      <xdr:col>11</xdr:col>
      <xdr:colOff>28575</xdr:colOff>
      <xdr:row>4</xdr:row>
      <xdr:rowOff>85725</xdr:rowOff>
    </xdr:from>
    <xdr:to>
      <xdr:col>11</xdr:col>
      <xdr:colOff>419100</xdr:colOff>
      <xdr:row>4</xdr:row>
      <xdr:rowOff>438150</xdr:rowOff>
    </xdr:to>
    <xdr:sp>
      <xdr:nvSpPr>
        <xdr:cNvPr id="8" name="Elipse 9"/>
        <xdr:cNvSpPr>
          <a:spLocks/>
        </xdr:cNvSpPr>
      </xdr:nvSpPr>
      <xdr:spPr>
        <a:xfrm>
          <a:off x="8572500" y="1057275"/>
          <a:ext cx="390525" cy="352425"/>
        </a:xfrm>
        <a:prstGeom prst="ellips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twoCellAnchor>
  <xdr:twoCellAnchor>
    <xdr:from>
      <xdr:col>11</xdr:col>
      <xdr:colOff>28575</xdr:colOff>
      <xdr:row>5</xdr:row>
      <xdr:rowOff>381000</xdr:rowOff>
    </xdr:from>
    <xdr:to>
      <xdr:col>11</xdr:col>
      <xdr:colOff>419100</xdr:colOff>
      <xdr:row>7</xdr:row>
      <xdr:rowOff>142875</xdr:rowOff>
    </xdr:to>
    <xdr:sp>
      <xdr:nvSpPr>
        <xdr:cNvPr id="9" name="Elipse 10"/>
        <xdr:cNvSpPr>
          <a:spLocks/>
        </xdr:cNvSpPr>
      </xdr:nvSpPr>
      <xdr:spPr>
        <a:xfrm>
          <a:off x="8572500" y="1895475"/>
          <a:ext cx="390525" cy="352425"/>
        </a:xfrm>
        <a:prstGeom prst="ellips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11</xdr:col>
      <xdr:colOff>38100</xdr:colOff>
      <xdr:row>8</xdr:row>
      <xdr:rowOff>219075</xdr:rowOff>
    </xdr:from>
    <xdr:to>
      <xdr:col>11</xdr:col>
      <xdr:colOff>428625</xdr:colOff>
      <xdr:row>9</xdr:row>
      <xdr:rowOff>171450</xdr:rowOff>
    </xdr:to>
    <xdr:sp>
      <xdr:nvSpPr>
        <xdr:cNvPr id="10" name="Elipse 11"/>
        <xdr:cNvSpPr>
          <a:spLocks/>
        </xdr:cNvSpPr>
      </xdr:nvSpPr>
      <xdr:spPr>
        <a:xfrm>
          <a:off x="8582025" y="2514600"/>
          <a:ext cx="390525" cy="352425"/>
        </a:xfrm>
        <a:prstGeom prst="ellips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4</a:t>
          </a:r>
        </a:p>
      </xdr:txBody>
    </xdr:sp>
    <xdr:clientData/>
  </xdr:twoCellAnchor>
  <xdr:twoCellAnchor>
    <xdr:from>
      <xdr:col>11</xdr:col>
      <xdr:colOff>47625</xdr:colOff>
      <xdr:row>9</xdr:row>
      <xdr:rowOff>285750</xdr:rowOff>
    </xdr:from>
    <xdr:to>
      <xdr:col>11</xdr:col>
      <xdr:colOff>438150</xdr:colOff>
      <xdr:row>10</xdr:row>
      <xdr:rowOff>190500</xdr:rowOff>
    </xdr:to>
    <xdr:sp>
      <xdr:nvSpPr>
        <xdr:cNvPr id="11" name="Elipse 12"/>
        <xdr:cNvSpPr>
          <a:spLocks/>
        </xdr:cNvSpPr>
      </xdr:nvSpPr>
      <xdr:spPr>
        <a:xfrm>
          <a:off x="8591550" y="2981325"/>
          <a:ext cx="390525" cy="352425"/>
        </a:xfrm>
        <a:prstGeom prst="ellips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5</a:t>
          </a:r>
        </a:p>
      </xdr:txBody>
    </xdr:sp>
    <xdr:clientData/>
  </xdr:twoCellAnchor>
  <xdr:twoCellAnchor>
    <xdr:from>
      <xdr:col>11</xdr:col>
      <xdr:colOff>47625</xdr:colOff>
      <xdr:row>13</xdr:row>
      <xdr:rowOff>228600</xdr:rowOff>
    </xdr:from>
    <xdr:to>
      <xdr:col>11</xdr:col>
      <xdr:colOff>438150</xdr:colOff>
      <xdr:row>14</xdr:row>
      <xdr:rowOff>133350</xdr:rowOff>
    </xdr:to>
    <xdr:sp>
      <xdr:nvSpPr>
        <xdr:cNvPr id="12" name="Elipse 14"/>
        <xdr:cNvSpPr>
          <a:spLocks/>
        </xdr:cNvSpPr>
      </xdr:nvSpPr>
      <xdr:spPr>
        <a:xfrm>
          <a:off x="8591550" y="4714875"/>
          <a:ext cx="390525" cy="352425"/>
        </a:xfrm>
        <a:prstGeom prst="ellips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6</a:t>
          </a:r>
        </a:p>
      </xdr:txBody>
    </xdr:sp>
    <xdr:clientData/>
  </xdr:twoCellAnchor>
  <xdr:twoCellAnchor>
    <xdr:from>
      <xdr:col>11</xdr:col>
      <xdr:colOff>447675</xdr:colOff>
      <xdr:row>4</xdr:row>
      <xdr:rowOff>47625</xdr:rowOff>
    </xdr:from>
    <xdr:to>
      <xdr:col>16</xdr:col>
      <xdr:colOff>523875</xdr:colOff>
      <xdr:row>5</xdr:row>
      <xdr:rowOff>266700</xdr:rowOff>
    </xdr:to>
    <xdr:sp>
      <xdr:nvSpPr>
        <xdr:cNvPr id="13" name="CuadroTexto 15"/>
        <xdr:cNvSpPr txBox="1">
          <a:spLocks noChangeArrowheads="1"/>
        </xdr:cNvSpPr>
      </xdr:nvSpPr>
      <xdr:spPr>
        <a:xfrm>
          <a:off x="8991600" y="1019175"/>
          <a:ext cx="3886200" cy="762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Anotar el total de recurso invertido en el rubro de la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clasificación de los proyectos que se ejecutaron durante el el periodo o ejercicio de la administración</a:t>
          </a:r>
        </a:p>
      </xdr:txBody>
    </xdr:sp>
    <xdr:clientData/>
  </xdr:twoCellAnchor>
  <xdr:twoCellAnchor>
    <xdr:from>
      <xdr:col>11</xdr:col>
      <xdr:colOff>447675</xdr:colOff>
      <xdr:row>5</xdr:row>
      <xdr:rowOff>342900</xdr:rowOff>
    </xdr:from>
    <xdr:to>
      <xdr:col>16</xdr:col>
      <xdr:colOff>533400</xdr:colOff>
      <xdr:row>8</xdr:row>
      <xdr:rowOff>209550</xdr:rowOff>
    </xdr:to>
    <xdr:sp>
      <xdr:nvSpPr>
        <xdr:cNvPr id="14" name="CuadroTexto 16"/>
        <xdr:cNvSpPr txBox="1">
          <a:spLocks noChangeArrowheads="1"/>
        </xdr:cNvSpPr>
      </xdr:nvSpPr>
      <xdr:spPr>
        <a:xfrm>
          <a:off x="8991600" y="1857375"/>
          <a:ext cx="3895725" cy="647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Anotar el total de recurso ejercido por el muncipio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durante el el periodo o ejercicio de la administración</a:t>
          </a:r>
        </a:p>
      </xdr:txBody>
    </xdr:sp>
    <xdr:clientData/>
  </xdr:twoCellAnchor>
  <xdr:twoCellAnchor>
    <xdr:from>
      <xdr:col>11</xdr:col>
      <xdr:colOff>457200</xdr:colOff>
      <xdr:row>8</xdr:row>
      <xdr:rowOff>276225</xdr:rowOff>
    </xdr:from>
    <xdr:to>
      <xdr:col>16</xdr:col>
      <xdr:colOff>571500</xdr:colOff>
      <xdr:row>9</xdr:row>
      <xdr:rowOff>180975</xdr:rowOff>
    </xdr:to>
    <xdr:sp>
      <xdr:nvSpPr>
        <xdr:cNvPr id="15" name="CuadroTexto 17"/>
        <xdr:cNvSpPr txBox="1">
          <a:spLocks noChangeArrowheads="1"/>
        </xdr:cNvSpPr>
      </xdr:nvSpPr>
      <xdr:spPr>
        <a:xfrm>
          <a:off x="9001125" y="2571750"/>
          <a:ext cx="39243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Seleccionar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la clasificación del proyecto que corresponda</a:t>
          </a:r>
        </a:p>
      </xdr:txBody>
    </xdr:sp>
    <xdr:clientData/>
  </xdr:twoCellAnchor>
  <xdr:twoCellAnchor>
    <xdr:from>
      <xdr:col>11</xdr:col>
      <xdr:colOff>466725</xdr:colOff>
      <xdr:row>9</xdr:row>
      <xdr:rowOff>285750</xdr:rowOff>
    </xdr:from>
    <xdr:to>
      <xdr:col>16</xdr:col>
      <xdr:colOff>581025</xdr:colOff>
      <xdr:row>10</xdr:row>
      <xdr:rowOff>209550</xdr:rowOff>
    </xdr:to>
    <xdr:sp>
      <xdr:nvSpPr>
        <xdr:cNvPr id="16" name="CuadroTexto 18"/>
        <xdr:cNvSpPr txBox="1">
          <a:spLocks noChangeArrowheads="1"/>
        </xdr:cNvSpPr>
      </xdr:nvSpPr>
      <xdr:spPr>
        <a:xfrm>
          <a:off x="9010650" y="2981325"/>
          <a:ext cx="3924300" cy="371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Seleccionar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la sub-clasificación del proyecto que corresponda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oneCellAnchor>
    <xdr:from>
      <xdr:col>11</xdr:col>
      <xdr:colOff>476250</xdr:colOff>
      <xdr:row>13</xdr:row>
      <xdr:rowOff>228600</xdr:rowOff>
    </xdr:from>
    <xdr:ext cx="4238625" cy="266700"/>
    <xdr:sp>
      <xdr:nvSpPr>
        <xdr:cNvPr id="17" name="CuadroTexto 19"/>
        <xdr:cNvSpPr txBox="1">
          <a:spLocks noChangeArrowheads="1"/>
        </xdr:cNvSpPr>
      </xdr:nvSpPr>
      <xdr:spPr>
        <a:xfrm>
          <a:off x="9020175" y="4714875"/>
          <a:ext cx="4238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Seleccionar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la modalidad del proyecto que corresponda</a:t>
          </a:r>
        </a:p>
      </xdr:txBody>
    </xdr:sp>
    <xdr:clientData/>
  </xdr:oneCellAnchor>
  <xdr:twoCellAnchor>
    <xdr:from>
      <xdr:col>11</xdr:col>
      <xdr:colOff>561975</xdr:colOff>
      <xdr:row>17</xdr:row>
      <xdr:rowOff>171450</xdr:rowOff>
    </xdr:from>
    <xdr:to>
      <xdr:col>16</xdr:col>
      <xdr:colOff>714375</xdr:colOff>
      <xdr:row>18</xdr:row>
      <xdr:rowOff>304800</xdr:rowOff>
    </xdr:to>
    <xdr:sp>
      <xdr:nvSpPr>
        <xdr:cNvPr id="18" name="CuadroTexto 20"/>
        <xdr:cNvSpPr txBox="1">
          <a:spLocks noChangeArrowheads="1"/>
        </xdr:cNvSpPr>
      </xdr:nvSpPr>
      <xdr:spPr>
        <a:xfrm>
          <a:off x="9105900" y="6448425"/>
          <a:ext cx="3962400" cy="581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Indicar el número total de personas que son beneficiadas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por el proyecto de acuerdo a lo que señala la cédula de información basica de cada proyecto.</a:t>
          </a:r>
        </a:p>
      </xdr:txBody>
    </xdr:sp>
    <xdr:clientData/>
  </xdr:twoCellAnchor>
  <xdr:twoCellAnchor editAs="oneCell">
    <xdr:from>
      <xdr:col>11</xdr:col>
      <xdr:colOff>476250</xdr:colOff>
      <xdr:row>10</xdr:row>
      <xdr:rowOff>371475</xdr:rowOff>
    </xdr:from>
    <xdr:to>
      <xdr:col>15</xdr:col>
      <xdr:colOff>247650</xdr:colOff>
      <xdr:row>13</xdr:row>
      <xdr:rowOff>133350</xdr:rowOff>
    </xdr:to>
    <xdr:pic>
      <xdr:nvPicPr>
        <xdr:cNvPr id="19" name="Imagen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0175" y="3514725"/>
          <a:ext cx="28194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457200</xdr:colOff>
      <xdr:row>14</xdr:row>
      <xdr:rowOff>142875</xdr:rowOff>
    </xdr:from>
    <xdr:to>
      <xdr:col>17</xdr:col>
      <xdr:colOff>19050</xdr:colOff>
      <xdr:row>17</xdr:row>
      <xdr:rowOff>9525</xdr:rowOff>
    </xdr:to>
    <xdr:pic>
      <xdr:nvPicPr>
        <xdr:cNvPr id="20" name="Imagen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01125" y="5076825"/>
          <a:ext cx="41338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647700</xdr:colOff>
      <xdr:row>10</xdr:row>
      <xdr:rowOff>9525</xdr:rowOff>
    </xdr:from>
    <xdr:to>
      <xdr:col>3</xdr:col>
      <xdr:colOff>1038225</xdr:colOff>
      <xdr:row>10</xdr:row>
      <xdr:rowOff>361950</xdr:rowOff>
    </xdr:to>
    <xdr:sp>
      <xdr:nvSpPr>
        <xdr:cNvPr id="21" name="Elipse 24"/>
        <xdr:cNvSpPr>
          <a:spLocks/>
        </xdr:cNvSpPr>
      </xdr:nvSpPr>
      <xdr:spPr>
        <a:xfrm>
          <a:off x="1276350" y="3152775"/>
          <a:ext cx="390525" cy="352425"/>
        </a:xfrm>
        <a:prstGeom prst="ellips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8</a:t>
          </a:r>
        </a:p>
      </xdr:txBody>
    </xdr:sp>
    <xdr:clientData/>
  </xdr:twoCellAnchor>
  <xdr:twoCellAnchor>
    <xdr:from>
      <xdr:col>11</xdr:col>
      <xdr:colOff>9525</xdr:colOff>
      <xdr:row>17</xdr:row>
      <xdr:rowOff>57150</xdr:rowOff>
    </xdr:from>
    <xdr:to>
      <xdr:col>11</xdr:col>
      <xdr:colOff>400050</xdr:colOff>
      <xdr:row>17</xdr:row>
      <xdr:rowOff>409575</xdr:rowOff>
    </xdr:to>
    <xdr:sp>
      <xdr:nvSpPr>
        <xdr:cNvPr id="22" name="Elipse 25"/>
        <xdr:cNvSpPr>
          <a:spLocks/>
        </xdr:cNvSpPr>
      </xdr:nvSpPr>
      <xdr:spPr>
        <a:xfrm>
          <a:off x="8553450" y="6334125"/>
          <a:ext cx="390525" cy="352425"/>
        </a:xfrm>
        <a:prstGeom prst="ellips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7</a:t>
          </a:r>
        </a:p>
      </xdr:txBody>
    </xdr:sp>
    <xdr:clientData/>
  </xdr:twoCellAnchor>
  <xdr:twoCellAnchor>
    <xdr:from>
      <xdr:col>11</xdr:col>
      <xdr:colOff>581025</xdr:colOff>
      <xdr:row>19</xdr:row>
      <xdr:rowOff>9525</xdr:rowOff>
    </xdr:from>
    <xdr:to>
      <xdr:col>16</xdr:col>
      <xdr:colOff>742950</xdr:colOff>
      <xdr:row>20</xdr:row>
      <xdr:rowOff>476250</xdr:rowOff>
    </xdr:to>
    <xdr:sp>
      <xdr:nvSpPr>
        <xdr:cNvPr id="23" name="CuadroTexto 26"/>
        <xdr:cNvSpPr txBox="1">
          <a:spLocks noChangeArrowheads="1"/>
        </xdr:cNvSpPr>
      </xdr:nvSpPr>
      <xdr:spPr>
        <a:xfrm>
          <a:off x="9124950" y="7181850"/>
          <a:ext cx="3971925" cy="952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Repetir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el proceso para el siguiente proyecto del paso 1 al paso 6 hasta terminar con la lista de proyectos.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 debera llevar el mismo procedimiento en cada rubro: Salud, Urbanización, Vivienda, Educación, Desarrollo Institucional y Seguridad Pública.</a:t>
          </a:r>
        </a:p>
      </xdr:txBody>
    </xdr:sp>
    <xdr:clientData/>
  </xdr:twoCellAnchor>
  <xdr:twoCellAnchor>
    <xdr:from>
      <xdr:col>11</xdr:col>
      <xdr:colOff>57150</xdr:colOff>
      <xdr:row>22</xdr:row>
      <xdr:rowOff>438150</xdr:rowOff>
    </xdr:from>
    <xdr:to>
      <xdr:col>11</xdr:col>
      <xdr:colOff>447675</xdr:colOff>
      <xdr:row>23</xdr:row>
      <xdr:rowOff>304800</xdr:rowOff>
    </xdr:to>
    <xdr:sp>
      <xdr:nvSpPr>
        <xdr:cNvPr id="24" name="Elipse 27"/>
        <xdr:cNvSpPr>
          <a:spLocks/>
        </xdr:cNvSpPr>
      </xdr:nvSpPr>
      <xdr:spPr>
        <a:xfrm>
          <a:off x="8601075" y="9067800"/>
          <a:ext cx="390525" cy="352425"/>
        </a:xfrm>
        <a:prstGeom prst="ellips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9</a:t>
          </a:r>
        </a:p>
      </xdr:txBody>
    </xdr:sp>
    <xdr:clientData/>
  </xdr:twoCellAnchor>
  <xdr:twoCellAnchor>
    <xdr:from>
      <xdr:col>11</xdr:col>
      <xdr:colOff>600075</xdr:colOff>
      <xdr:row>22</xdr:row>
      <xdr:rowOff>466725</xdr:rowOff>
    </xdr:from>
    <xdr:to>
      <xdr:col>17</xdr:col>
      <xdr:colOff>19050</xdr:colOff>
      <xdr:row>23</xdr:row>
      <xdr:rowOff>400050</xdr:rowOff>
    </xdr:to>
    <xdr:sp>
      <xdr:nvSpPr>
        <xdr:cNvPr id="25" name="CuadroTexto 28"/>
        <xdr:cNvSpPr txBox="1">
          <a:spLocks noChangeArrowheads="1"/>
        </xdr:cNvSpPr>
      </xdr:nvSpPr>
      <xdr:spPr>
        <a:xfrm>
          <a:off x="9144000" y="9096375"/>
          <a:ext cx="39909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Para volver a la pagina principal y seleccionar los demás rubros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debera dar click en el boto "INICIO"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11</xdr:col>
      <xdr:colOff>600075</xdr:colOff>
      <xdr:row>21</xdr:row>
      <xdr:rowOff>0</xdr:rowOff>
    </xdr:from>
    <xdr:to>
      <xdr:col>17</xdr:col>
      <xdr:colOff>0</xdr:colOff>
      <xdr:row>21</xdr:row>
      <xdr:rowOff>342900</xdr:rowOff>
    </xdr:to>
    <xdr:sp>
      <xdr:nvSpPr>
        <xdr:cNvPr id="26" name="CuadroTexto 29"/>
        <xdr:cNvSpPr txBox="1">
          <a:spLocks noChangeArrowheads="1"/>
        </xdr:cNvSpPr>
      </xdr:nvSpPr>
      <xdr:spPr>
        <a:xfrm>
          <a:off x="9144000" y="8143875"/>
          <a:ext cx="39719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información reportada deberá ser en congruencia con las cédulas de información básica correspondiente a cada obra.</a:t>
          </a:r>
        </a:p>
      </xdr:txBody>
    </xdr:sp>
    <xdr:clientData/>
  </xdr:twoCellAnchor>
  <xdr:twoCellAnchor>
    <xdr:from>
      <xdr:col>11</xdr:col>
      <xdr:colOff>609600</xdr:colOff>
      <xdr:row>21</xdr:row>
      <xdr:rowOff>381000</xdr:rowOff>
    </xdr:from>
    <xdr:to>
      <xdr:col>17</xdr:col>
      <xdr:colOff>9525</xdr:colOff>
      <xdr:row>22</xdr:row>
      <xdr:rowOff>361950</xdr:rowOff>
    </xdr:to>
    <xdr:sp>
      <xdr:nvSpPr>
        <xdr:cNvPr id="27" name="CuadroTexto 30"/>
        <xdr:cNvSpPr txBox="1">
          <a:spLocks noChangeArrowheads="1"/>
        </xdr:cNvSpPr>
      </xdr:nvSpPr>
      <xdr:spPr>
        <a:xfrm>
          <a:off x="9153525" y="8524875"/>
          <a:ext cx="3971925" cy="4667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 deberá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 anexar en impreso las cédulas de información básica de cada obra/proyecto.</a:t>
          </a:r>
        </a:p>
      </xdr:txBody>
    </xdr:sp>
    <xdr:clientData/>
  </xdr:twoCellAnchor>
  <xdr:twoCellAnchor>
    <xdr:from>
      <xdr:col>11</xdr:col>
      <xdr:colOff>638175</xdr:colOff>
      <xdr:row>24</xdr:row>
      <xdr:rowOff>19050</xdr:rowOff>
    </xdr:from>
    <xdr:to>
      <xdr:col>17</xdr:col>
      <xdr:colOff>28575</xdr:colOff>
      <xdr:row>25</xdr:row>
      <xdr:rowOff>142875</xdr:rowOff>
    </xdr:to>
    <xdr:sp>
      <xdr:nvSpPr>
        <xdr:cNvPr id="28" name="CuadroTexto 32"/>
        <xdr:cNvSpPr txBox="1">
          <a:spLocks noChangeArrowheads="1"/>
        </xdr:cNvSpPr>
      </xdr:nvSpPr>
      <xdr:spPr>
        <a:xfrm>
          <a:off x="9182100" y="9620250"/>
          <a:ext cx="3962400" cy="609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Firmas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del Titular del Sistema Operador y Contralor.</a:t>
          </a:r>
        </a:p>
      </xdr:txBody>
    </xdr:sp>
    <xdr:clientData/>
  </xdr:twoCellAnchor>
  <xdr:twoCellAnchor>
    <xdr:from>
      <xdr:col>11</xdr:col>
      <xdr:colOff>76200</xdr:colOff>
      <xdr:row>24</xdr:row>
      <xdr:rowOff>9525</xdr:rowOff>
    </xdr:from>
    <xdr:to>
      <xdr:col>11</xdr:col>
      <xdr:colOff>514350</xdr:colOff>
      <xdr:row>24</xdr:row>
      <xdr:rowOff>390525</xdr:rowOff>
    </xdr:to>
    <xdr:sp>
      <xdr:nvSpPr>
        <xdr:cNvPr id="29" name="Elipse 33"/>
        <xdr:cNvSpPr>
          <a:spLocks/>
        </xdr:cNvSpPr>
      </xdr:nvSpPr>
      <xdr:spPr>
        <a:xfrm>
          <a:off x="8620125" y="9610725"/>
          <a:ext cx="438150" cy="381000"/>
        </a:xfrm>
        <a:prstGeom prst="ellips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10</a:t>
          </a:r>
        </a:p>
      </xdr:txBody>
    </xdr:sp>
    <xdr:clientData/>
  </xdr:twoCellAnchor>
  <xdr:twoCellAnchor>
    <xdr:from>
      <xdr:col>1</xdr:col>
      <xdr:colOff>171450</xdr:colOff>
      <xdr:row>60</xdr:row>
      <xdr:rowOff>161925</xdr:rowOff>
    </xdr:from>
    <xdr:to>
      <xdr:col>2</xdr:col>
      <xdr:colOff>314325</xdr:colOff>
      <xdr:row>62</xdr:row>
      <xdr:rowOff>152400</xdr:rowOff>
    </xdr:to>
    <xdr:sp>
      <xdr:nvSpPr>
        <xdr:cNvPr id="30" name="Elipse 34"/>
        <xdr:cNvSpPr>
          <a:spLocks/>
        </xdr:cNvSpPr>
      </xdr:nvSpPr>
      <xdr:spPr>
        <a:xfrm>
          <a:off x="171450" y="11410950"/>
          <a:ext cx="447675" cy="371475"/>
        </a:xfrm>
        <a:prstGeom prst="ellips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10</a:t>
          </a:r>
        </a:p>
      </xdr:txBody>
    </xdr:sp>
    <xdr:clientData/>
  </xdr:twoCellAnchor>
  <xdr:twoCellAnchor>
    <xdr:from>
      <xdr:col>11</xdr:col>
      <xdr:colOff>47625</xdr:colOff>
      <xdr:row>2</xdr:row>
      <xdr:rowOff>152400</xdr:rowOff>
    </xdr:from>
    <xdr:to>
      <xdr:col>11</xdr:col>
      <xdr:colOff>438150</xdr:colOff>
      <xdr:row>3</xdr:row>
      <xdr:rowOff>304800</xdr:rowOff>
    </xdr:to>
    <xdr:sp>
      <xdr:nvSpPr>
        <xdr:cNvPr id="31" name="Elipse 35"/>
        <xdr:cNvSpPr>
          <a:spLocks/>
        </xdr:cNvSpPr>
      </xdr:nvSpPr>
      <xdr:spPr>
        <a:xfrm>
          <a:off x="8591550" y="533400"/>
          <a:ext cx="390525" cy="352425"/>
        </a:xfrm>
        <a:prstGeom prst="ellips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9</a:t>
          </a:r>
        </a:p>
      </xdr:txBody>
    </xdr:sp>
    <xdr:clientData/>
  </xdr:twoCellAnchor>
  <xdr:twoCellAnchor>
    <xdr:from>
      <xdr:col>1</xdr:col>
      <xdr:colOff>123825</xdr:colOff>
      <xdr:row>0</xdr:row>
      <xdr:rowOff>66675</xdr:rowOff>
    </xdr:from>
    <xdr:to>
      <xdr:col>3</xdr:col>
      <xdr:colOff>971550</xdr:colOff>
      <xdr:row>3</xdr:row>
      <xdr:rowOff>276225</xdr:rowOff>
    </xdr:to>
    <xdr:sp>
      <xdr:nvSpPr>
        <xdr:cNvPr id="32" name="CuadroTexto 13"/>
        <xdr:cNvSpPr txBox="1">
          <a:spLocks noChangeArrowheads="1"/>
        </xdr:cNvSpPr>
      </xdr:nvSpPr>
      <xdr:spPr>
        <a:xfrm>
          <a:off x="123825" y="66675"/>
          <a:ext cx="1476375" cy="790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DEL AYUNTAMIENTO</a:t>
          </a:r>
        </a:p>
      </xdr:txBody>
    </xdr:sp>
    <xdr:clientData/>
  </xdr:twoCellAnchor>
  <xdr:twoCellAnchor>
    <xdr:from>
      <xdr:col>3</xdr:col>
      <xdr:colOff>809625</xdr:colOff>
      <xdr:row>0</xdr:row>
      <xdr:rowOff>104775</xdr:rowOff>
    </xdr:from>
    <xdr:to>
      <xdr:col>4</xdr:col>
      <xdr:colOff>66675</xdr:colOff>
      <xdr:row>2</xdr:row>
      <xdr:rowOff>114300</xdr:rowOff>
    </xdr:to>
    <xdr:sp>
      <xdr:nvSpPr>
        <xdr:cNvPr id="33" name="Elipse 8"/>
        <xdr:cNvSpPr>
          <a:spLocks/>
        </xdr:cNvSpPr>
      </xdr:nvSpPr>
      <xdr:spPr>
        <a:xfrm>
          <a:off x="1438275" y="104775"/>
          <a:ext cx="390525" cy="390525"/>
        </a:xfrm>
        <a:prstGeom prst="ellips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  <xdr:twoCellAnchor>
    <xdr:from>
      <xdr:col>4</xdr:col>
      <xdr:colOff>114300</xdr:colOff>
      <xdr:row>0</xdr:row>
      <xdr:rowOff>76200</xdr:rowOff>
    </xdr:from>
    <xdr:to>
      <xdr:col>7</xdr:col>
      <xdr:colOff>447675</xdr:colOff>
      <xdr:row>2</xdr:row>
      <xdr:rowOff>0</xdr:rowOff>
    </xdr:to>
    <xdr:sp>
      <xdr:nvSpPr>
        <xdr:cNvPr id="34" name="CuadroTexto 36"/>
        <xdr:cNvSpPr txBox="1">
          <a:spLocks noChangeArrowheads="1"/>
        </xdr:cNvSpPr>
      </xdr:nvSpPr>
      <xdr:spPr>
        <a:xfrm>
          <a:off x="1876425" y="76200"/>
          <a:ext cx="39243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Insertar logotipo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del Sistema Operador
</a:t>
          </a:r>
        </a:p>
      </xdr:txBody>
    </xdr:sp>
    <xdr:clientData/>
  </xdr:twoCellAnchor>
  <xdr:twoCellAnchor>
    <xdr:from>
      <xdr:col>11</xdr:col>
      <xdr:colOff>9525</xdr:colOff>
      <xdr:row>18</xdr:row>
      <xdr:rowOff>400050</xdr:rowOff>
    </xdr:from>
    <xdr:to>
      <xdr:col>11</xdr:col>
      <xdr:colOff>400050</xdr:colOff>
      <xdr:row>19</xdr:row>
      <xdr:rowOff>304800</xdr:rowOff>
    </xdr:to>
    <xdr:sp>
      <xdr:nvSpPr>
        <xdr:cNvPr id="35" name="Elipse 37"/>
        <xdr:cNvSpPr>
          <a:spLocks/>
        </xdr:cNvSpPr>
      </xdr:nvSpPr>
      <xdr:spPr>
        <a:xfrm>
          <a:off x="8553450" y="7124700"/>
          <a:ext cx="390525" cy="352425"/>
        </a:xfrm>
        <a:prstGeom prst="ellips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8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57150</xdr:rowOff>
    </xdr:from>
    <xdr:to>
      <xdr:col>1</xdr:col>
      <xdr:colOff>923925</xdr:colOff>
      <xdr:row>2</xdr:row>
      <xdr:rowOff>257175</xdr:rowOff>
    </xdr:to>
    <xdr:sp>
      <xdr:nvSpPr>
        <xdr:cNvPr id="1" name="CuadroTexto 3"/>
        <xdr:cNvSpPr txBox="1">
          <a:spLocks noChangeArrowheads="1"/>
        </xdr:cNvSpPr>
      </xdr:nvSpPr>
      <xdr:spPr>
        <a:xfrm>
          <a:off x="114300" y="57150"/>
          <a:ext cx="1476375" cy="1143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DEL SOAPA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B1" sqref="B1"/>
    </sheetView>
  </sheetViews>
  <sheetFormatPr defaultColWidth="11.421875" defaultRowHeight="15"/>
  <cols>
    <col min="1" max="1" width="8.421875" style="35" customWidth="1"/>
    <col min="2" max="2" width="61.421875" style="37" customWidth="1"/>
    <col min="3" max="16384" width="11.421875" style="35" customWidth="1"/>
  </cols>
  <sheetData>
    <row r="1" spans="1:2" ht="24">
      <c r="A1" s="34" t="s">
        <v>21</v>
      </c>
      <c r="B1" s="36" t="s">
        <v>22</v>
      </c>
    </row>
    <row r="2" spans="1:2" ht="24">
      <c r="A2" s="34" t="s">
        <v>23</v>
      </c>
      <c r="B2" s="36" t="s">
        <v>24</v>
      </c>
    </row>
    <row r="3" spans="1:2" ht="24">
      <c r="A3" s="34" t="s">
        <v>25</v>
      </c>
      <c r="B3" s="36" t="s">
        <v>26</v>
      </c>
    </row>
    <row r="4" spans="1:2" ht="24">
      <c r="A4" s="34" t="s">
        <v>27</v>
      </c>
      <c r="B4" s="36" t="s">
        <v>28</v>
      </c>
    </row>
    <row r="5" spans="1:2" ht="24">
      <c r="A5" s="34" t="s">
        <v>29</v>
      </c>
      <c r="B5" s="36" t="s">
        <v>30</v>
      </c>
    </row>
    <row r="6" spans="1:2" ht="24">
      <c r="A6" s="34" t="s">
        <v>31</v>
      </c>
      <c r="B6" s="36" t="s">
        <v>32</v>
      </c>
    </row>
    <row r="7" spans="1:2" ht="24">
      <c r="A7" s="34" t="s">
        <v>33</v>
      </c>
      <c r="B7" s="36" t="s">
        <v>34</v>
      </c>
    </row>
    <row r="8" spans="1:2" ht="24">
      <c r="A8" s="34" t="s">
        <v>35</v>
      </c>
      <c r="B8" s="36" t="s">
        <v>36</v>
      </c>
    </row>
    <row r="9" spans="1:2" ht="24">
      <c r="A9" s="34" t="s">
        <v>37</v>
      </c>
      <c r="B9" s="36" t="s">
        <v>38</v>
      </c>
    </row>
    <row r="10" spans="1:2" ht="24">
      <c r="A10" s="34" t="s">
        <v>39</v>
      </c>
      <c r="B10" s="36" t="s">
        <v>40</v>
      </c>
    </row>
    <row r="11" spans="1:2" ht="24">
      <c r="A11" s="34" t="s">
        <v>41</v>
      </c>
      <c r="B11" s="36" t="s">
        <v>42</v>
      </c>
    </row>
    <row r="12" spans="1:2" ht="24">
      <c r="A12" s="34" t="s">
        <v>43</v>
      </c>
      <c r="B12" s="36" t="s">
        <v>44</v>
      </c>
    </row>
    <row r="13" spans="1:2" ht="24">
      <c r="A13" s="34" t="s">
        <v>45</v>
      </c>
      <c r="B13" s="36" t="s">
        <v>46</v>
      </c>
    </row>
    <row r="14" spans="1:2" ht="24">
      <c r="A14" s="34" t="s">
        <v>47</v>
      </c>
      <c r="B14" s="36" t="s">
        <v>48</v>
      </c>
    </row>
    <row r="15" spans="1:2" ht="24">
      <c r="A15" s="34" t="s">
        <v>49</v>
      </c>
      <c r="B15" s="36" t="s">
        <v>50</v>
      </c>
    </row>
    <row r="16" spans="1:2" ht="24">
      <c r="A16" s="34" t="s">
        <v>51</v>
      </c>
      <c r="B16" s="36" t="s">
        <v>52</v>
      </c>
    </row>
    <row r="17" spans="1:2" ht="24">
      <c r="A17" s="34" t="s">
        <v>53</v>
      </c>
      <c r="B17" s="36" t="s">
        <v>54</v>
      </c>
    </row>
    <row r="18" spans="1:2" ht="24">
      <c r="A18" s="34" t="s">
        <v>55</v>
      </c>
      <c r="B18" s="36" t="s">
        <v>56</v>
      </c>
    </row>
    <row r="19" spans="1:2" ht="24">
      <c r="A19" s="34" t="s">
        <v>57</v>
      </c>
      <c r="B19" s="36" t="s">
        <v>58</v>
      </c>
    </row>
    <row r="20" spans="1:2" ht="24">
      <c r="A20" s="34" t="s">
        <v>59</v>
      </c>
      <c r="B20" s="36" t="s">
        <v>60</v>
      </c>
    </row>
    <row r="21" spans="1:2" ht="24">
      <c r="A21" s="34" t="s">
        <v>61</v>
      </c>
      <c r="B21" s="36" t="s">
        <v>62</v>
      </c>
    </row>
    <row r="22" spans="1:2" ht="24">
      <c r="A22" s="34" t="s">
        <v>63</v>
      </c>
      <c r="B22" s="36" t="s">
        <v>64</v>
      </c>
    </row>
    <row r="23" spans="1:2" ht="24">
      <c r="A23" s="34" t="s">
        <v>65</v>
      </c>
      <c r="B23" s="36" t="s">
        <v>66</v>
      </c>
    </row>
    <row r="24" spans="1:2" ht="24">
      <c r="A24" s="34" t="s">
        <v>67</v>
      </c>
      <c r="B24" s="36" t="s">
        <v>68</v>
      </c>
    </row>
    <row r="25" spans="1:2" ht="24">
      <c r="A25" s="34" t="s">
        <v>69</v>
      </c>
      <c r="B25" s="36" t="s">
        <v>70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D4:L69"/>
  <sheetViews>
    <sheetView showGridLines="0" tabSelected="1" zoomScalePageLayoutView="0" workbookViewId="0" topLeftCell="B1">
      <selection activeCell="G16" sqref="G16"/>
    </sheetView>
  </sheetViews>
  <sheetFormatPr defaultColWidth="11.421875" defaultRowHeight="15"/>
  <cols>
    <col min="1" max="1" width="0" style="0" hidden="1" customWidth="1"/>
    <col min="2" max="2" width="4.57421875" style="0" customWidth="1"/>
    <col min="3" max="3" width="4.8515625" style="0" customWidth="1"/>
    <col min="4" max="4" width="17.00390625" style="0" customWidth="1"/>
    <col min="5" max="5" width="3.8515625" style="4" customWidth="1"/>
    <col min="6" max="6" width="21.421875" style="0" customWidth="1"/>
    <col min="7" max="7" width="28.57421875" style="0" customWidth="1"/>
    <col min="8" max="8" width="21.28125" style="0" customWidth="1"/>
    <col min="9" max="9" width="15.140625" style="0" customWidth="1"/>
    <col min="11" max="11" width="0" style="0" hidden="1" customWidth="1"/>
  </cols>
  <sheetData>
    <row r="3" ht="15.75" thickBot="1"/>
    <row r="4" spans="5:9" ht="30.75" customHeight="1" thickBot="1">
      <c r="E4" s="45" t="s">
        <v>17</v>
      </c>
      <c r="F4" s="46"/>
      <c r="G4" s="46"/>
      <c r="H4" s="46"/>
      <c r="I4" s="47"/>
    </row>
    <row r="5" spans="5:9" ht="42.75" customHeight="1" thickBot="1">
      <c r="E5" s="48" t="s">
        <v>73</v>
      </c>
      <c r="F5" s="49"/>
      <c r="G5" s="50"/>
      <c r="H5" s="51">
        <v>15000</v>
      </c>
      <c r="I5" s="52"/>
    </row>
    <row r="6" spans="5:9" ht="31.5" customHeight="1" thickBot="1">
      <c r="E6" s="48" t="s">
        <v>74</v>
      </c>
      <c r="F6" s="49"/>
      <c r="G6" s="50"/>
      <c r="H6" s="51">
        <v>2000000</v>
      </c>
      <c r="I6" s="52"/>
    </row>
    <row r="9" spans="5:9" ht="31.5" customHeight="1">
      <c r="E9" s="13" t="s">
        <v>16</v>
      </c>
      <c r="F9" s="14" t="s">
        <v>0</v>
      </c>
      <c r="G9" s="15" t="s">
        <v>15</v>
      </c>
      <c r="H9" s="14" t="s">
        <v>1</v>
      </c>
      <c r="I9" s="16" t="s">
        <v>5</v>
      </c>
    </row>
    <row r="10" spans="5:11" ht="35.25" customHeight="1">
      <c r="E10" s="7">
        <v>1</v>
      </c>
      <c r="F10" s="2" t="s">
        <v>8</v>
      </c>
      <c r="G10" s="26" t="s">
        <v>10</v>
      </c>
      <c r="H10" s="2" t="s">
        <v>2</v>
      </c>
      <c r="I10" s="3">
        <v>5468</v>
      </c>
      <c r="K10" t="str">
        <f>CONCATENATE(G10,H10)</f>
        <v>Drenaje Pluvial y SanitarioAmpliación</v>
      </c>
    </row>
    <row r="11" spans="5:11" ht="35.25" customHeight="1">
      <c r="E11" s="7">
        <v>2</v>
      </c>
      <c r="F11" s="2"/>
      <c r="G11" s="22"/>
      <c r="H11" s="2"/>
      <c r="I11" s="3"/>
      <c r="K11">
        <f aca="true" t="shared" si="0" ref="K11:K27">CONCATENATE(G11,H11)</f>
      </c>
    </row>
    <row r="12" spans="5:11" ht="35.25" customHeight="1">
      <c r="E12" s="7">
        <v>3</v>
      </c>
      <c r="F12" s="2"/>
      <c r="G12" s="22"/>
      <c r="H12" s="2"/>
      <c r="I12" s="3"/>
      <c r="K12">
        <f t="shared" si="0"/>
      </c>
    </row>
    <row r="13" spans="5:11" ht="35.25" customHeight="1">
      <c r="E13" s="7">
        <v>4</v>
      </c>
      <c r="F13" s="2"/>
      <c r="G13" s="22"/>
      <c r="H13" s="2"/>
      <c r="I13" s="3"/>
      <c r="K13">
        <f t="shared" si="0"/>
      </c>
    </row>
    <row r="14" spans="5:11" ht="35.25" customHeight="1">
      <c r="E14" s="7">
        <v>5</v>
      </c>
      <c r="F14" s="2"/>
      <c r="G14" s="22"/>
      <c r="H14" s="2"/>
      <c r="I14" s="3"/>
      <c r="K14">
        <f t="shared" si="0"/>
      </c>
    </row>
    <row r="15" spans="5:11" ht="35.25" customHeight="1">
      <c r="E15" s="7">
        <v>6</v>
      </c>
      <c r="F15" s="2"/>
      <c r="G15" s="22"/>
      <c r="H15" s="2"/>
      <c r="I15" s="3"/>
      <c r="K15">
        <f t="shared" si="0"/>
      </c>
    </row>
    <row r="16" spans="5:11" ht="35.25" customHeight="1">
      <c r="E16" s="7">
        <v>7</v>
      </c>
      <c r="F16" s="2"/>
      <c r="G16" s="22"/>
      <c r="H16" s="2"/>
      <c r="I16" s="3"/>
      <c r="K16">
        <f t="shared" si="0"/>
      </c>
    </row>
    <row r="17" spans="5:11" ht="35.25" customHeight="1">
      <c r="E17" s="7">
        <v>8</v>
      </c>
      <c r="F17" s="2"/>
      <c r="G17" s="22"/>
      <c r="H17" s="2"/>
      <c r="I17" s="3"/>
      <c r="K17">
        <f t="shared" si="0"/>
      </c>
    </row>
    <row r="18" spans="5:11" ht="35.25" customHeight="1">
      <c r="E18" s="7">
        <v>9</v>
      </c>
      <c r="F18" s="2"/>
      <c r="G18" s="22"/>
      <c r="H18" s="2"/>
      <c r="I18" s="3"/>
      <c r="K18">
        <f t="shared" si="0"/>
      </c>
    </row>
    <row r="19" spans="5:11" ht="35.25" customHeight="1">
      <c r="E19" s="7">
        <v>10</v>
      </c>
      <c r="F19" s="2"/>
      <c r="G19" s="22"/>
      <c r="H19" s="2"/>
      <c r="I19" s="3"/>
      <c r="K19">
        <f t="shared" si="0"/>
      </c>
    </row>
    <row r="20" spans="5:11" ht="38.25" customHeight="1">
      <c r="E20" s="7">
        <v>11</v>
      </c>
      <c r="F20" s="2"/>
      <c r="G20" s="22"/>
      <c r="H20" s="2"/>
      <c r="I20" s="3"/>
      <c r="K20">
        <f t="shared" si="0"/>
      </c>
    </row>
    <row r="21" spans="5:11" ht="38.25" customHeight="1">
      <c r="E21" s="7">
        <v>12</v>
      </c>
      <c r="F21" s="2"/>
      <c r="G21" s="22"/>
      <c r="H21" s="2"/>
      <c r="I21" s="3"/>
      <c r="K21">
        <f t="shared" si="0"/>
      </c>
    </row>
    <row r="22" spans="5:12" ht="38.25" customHeight="1">
      <c r="E22" s="7">
        <v>13</v>
      </c>
      <c r="F22" s="2"/>
      <c r="G22" s="22"/>
      <c r="H22" s="2"/>
      <c r="I22" s="3"/>
      <c r="K22">
        <f t="shared" si="0"/>
      </c>
      <c r="L22" s="29" t="s">
        <v>19</v>
      </c>
    </row>
    <row r="23" spans="5:12" ht="38.25" customHeight="1">
      <c r="E23" s="7">
        <v>14</v>
      </c>
      <c r="F23" s="2"/>
      <c r="G23" s="22"/>
      <c r="H23" s="2"/>
      <c r="I23" s="3"/>
      <c r="K23">
        <f t="shared" si="0"/>
      </c>
      <c r="L23" s="29" t="s">
        <v>20</v>
      </c>
    </row>
    <row r="24" spans="5:12" ht="38.25" customHeight="1">
      <c r="E24" s="7">
        <v>15</v>
      </c>
      <c r="F24" s="2"/>
      <c r="G24" s="22"/>
      <c r="H24" s="2"/>
      <c r="I24" s="3"/>
      <c r="K24">
        <f t="shared" si="0"/>
      </c>
      <c r="L24" s="29"/>
    </row>
    <row r="25" spans="5:12" ht="38.25" customHeight="1">
      <c r="E25" s="7">
        <v>16</v>
      </c>
      <c r="F25" s="2"/>
      <c r="G25" s="22"/>
      <c r="H25" s="2"/>
      <c r="I25" s="3"/>
      <c r="K25">
        <f t="shared" si="0"/>
      </c>
      <c r="L25" s="30"/>
    </row>
    <row r="26" spans="5:11" ht="38.25" customHeight="1">
      <c r="E26" s="7">
        <v>17</v>
      </c>
      <c r="F26" s="2"/>
      <c r="G26" s="22"/>
      <c r="H26" s="2"/>
      <c r="I26" s="3"/>
      <c r="K26">
        <f t="shared" si="0"/>
      </c>
    </row>
    <row r="27" spans="5:11" ht="38.25" customHeight="1">
      <c r="E27" s="7">
        <v>18</v>
      </c>
      <c r="F27" s="2"/>
      <c r="G27" s="22"/>
      <c r="H27" s="2"/>
      <c r="I27" s="3"/>
      <c r="K27">
        <f t="shared" si="0"/>
      </c>
    </row>
    <row r="28" spans="6:9" s="4" customFormat="1" ht="21" customHeight="1" hidden="1" thickBot="1">
      <c r="F28" s="5">
        <f>COUNTIF($F$10:$F$27,"&gt;&lt;0")</f>
        <v>1</v>
      </c>
      <c r="G28" s="5">
        <f>COUNTIF($F$10:$F$27,"&gt;&lt;0")</f>
        <v>1</v>
      </c>
      <c r="H28" s="5">
        <f>COUNTIF($F$10:$F$27,"&gt;&lt;0")</f>
        <v>1</v>
      </c>
      <c r="I28" s="5">
        <f>COUNTIF($F$10:$F$27,"&gt;&lt;0")</f>
        <v>1</v>
      </c>
    </row>
    <row r="30" spans="6:7" ht="30" hidden="1">
      <c r="F30" s="18" t="s">
        <v>10</v>
      </c>
      <c r="G30" s="21">
        <f>COUNTIF($G$10:$G$27,"Drenaje Pluvial y Sanitario")</f>
        <v>1</v>
      </c>
    </row>
    <row r="31" spans="6:7" ht="15" hidden="1">
      <c r="F31" s="10" t="s">
        <v>2</v>
      </c>
      <c r="G31" s="2">
        <f>COUNTIF($K$10:$K$27,"Drenaje Pluvial y SanitarioAmpliación")</f>
        <v>1</v>
      </c>
    </row>
    <row r="32" spans="6:7" ht="15" hidden="1">
      <c r="F32" s="22" t="s">
        <v>4</v>
      </c>
      <c r="G32" s="2">
        <f>COUNTIF($K$10:$K$27,"Drenaje Pluvial y SanitarioConstrucción")</f>
        <v>0</v>
      </c>
    </row>
    <row r="33" spans="6:7" ht="15" hidden="1">
      <c r="F33" s="22" t="s">
        <v>7</v>
      </c>
      <c r="G33" s="2">
        <f>COUNTIF($K$10:$K$27,"Drenaje Pluvial y SanitarioMantenimiento")</f>
        <v>0</v>
      </c>
    </row>
    <row r="34" spans="6:7" ht="15" hidden="1">
      <c r="F34" s="22" t="s">
        <v>3</v>
      </c>
      <c r="G34" s="2">
        <f>COUNTIF($K$10:$K$27,"Drenaje Pluvial y SanitarioRehabilitación")</f>
        <v>0</v>
      </c>
    </row>
    <row r="35" spans="6:7" ht="15" hidden="1">
      <c r="F35" s="22" t="s">
        <v>6</v>
      </c>
      <c r="G35" s="2">
        <f>COUNTIF($K$10:$K$27,"Drenaje Pluvial y SanitarioEquipamiento")</f>
        <v>0</v>
      </c>
    </row>
    <row r="36" spans="6:7" ht="30" hidden="1">
      <c r="F36" s="18" t="s">
        <v>11</v>
      </c>
      <c r="G36" s="21">
        <f>COUNTIF($G$10:$G$21,"Planta de Tratamiento de Aguas Residuales")</f>
        <v>0</v>
      </c>
    </row>
    <row r="37" spans="6:7" ht="15" hidden="1">
      <c r="F37" s="10" t="s">
        <v>2</v>
      </c>
      <c r="G37" s="2">
        <f>COUNTIF($K$10:$K$27,"Planta de Tratamiento de Aguas ResidualesAmpliación")</f>
        <v>0</v>
      </c>
    </row>
    <row r="38" spans="6:7" ht="15" hidden="1">
      <c r="F38" s="22" t="s">
        <v>4</v>
      </c>
      <c r="G38" s="2">
        <f>COUNTIF($K$10:$K$27,"Planta de Tratamiento de Aguas ResidualesConstrucción")</f>
        <v>0</v>
      </c>
    </row>
    <row r="39" spans="6:7" ht="15" hidden="1">
      <c r="F39" s="22" t="s">
        <v>7</v>
      </c>
      <c r="G39" s="2">
        <f>COUNTIF($K$10:$K$27,"Planta de Tratamiento de Aguas ResidualesMantenimiento")</f>
        <v>0</v>
      </c>
    </row>
    <row r="40" spans="6:7" ht="15" hidden="1">
      <c r="F40" s="22" t="s">
        <v>3</v>
      </c>
      <c r="G40" s="2">
        <f>COUNTIF($K$10:$K$27,"Planta de Tratamiento de Aguas ResidualesRehabilitación")</f>
        <v>0</v>
      </c>
    </row>
    <row r="41" spans="6:7" ht="15" hidden="1">
      <c r="F41" s="22" t="s">
        <v>6</v>
      </c>
      <c r="G41" s="2">
        <f>COUNTIF($K$10:$K$27,"Planta de Tratamiento de Aguas ResidualesEquipamiento")</f>
        <v>0</v>
      </c>
    </row>
    <row r="42" spans="6:7" ht="18" customHeight="1" hidden="1">
      <c r="F42" s="18" t="s">
        <v>9</v>
      </c>
      <c r="G42" s="21">
        <f>COUNTIF($G$10:$G$21,"Planta Potabilizadora")</f>
        <v>0</v>
      </c>
    </row>
    <row r="43" spans="6:7" ht="18" customHeight="1" hidden="1">
      <c r="F43" s="10" t="s">
        <v>2</v>
      </c>
      <c r="G43" s="2">
        <f>COUNTIF($K$10:$K$27,"Planta PotabilizadoraAmpliación")</f>
        <v>0</v>
      </c>
    </row>
    <row r="44" spans="5:7" s="6" customFormat="1" ht="15" hidden="1">
      <c r="E44" s="8"/>
      <c r="F44" s="22" t="s">
        <v>4</v>
      </c>
      <c r="G44" s="2">
        <f>COUNTIF($K$10:$K$27,"Planta PotabilizadoraConstrucción")</f>
        <v>0</v>
      </c>
    </row>
    <row r="45" spans="5:7" s="6" customFormat="1" ht="15" hidden="1">
      <c r="E45" s="8"/>
      <c r="F45" s="22" t="s">
        <v>7</v>
      </c>
      <c r="G45" s="2">
        <f>COUNTIF($K$10:$K$27,"Planta PotabilizadoraMantenimiento")</f>
        <v>0</v>
      </c>
    </row>
    <row r="46" spans="5:7" s="6" customFormat="1" ht="15" hidden="1">
      <c r="E46" s="8"/>
      <c r="F46" s="22" t="s">
        <v>3</v>
      </c>
      <c r="G46" s="2">
        <f>COUNTIF($K$10:$K$27,"Planta PotabilizadoraRehabilitación")</f>
        <v>0</v>
      </c>
    </row>
    <row r="47" spans="5:7" s="6" customFormat="1" ht="15" hidden="1">
      <c r="E47" s="8"/>
      <c r="F47" s="22" t="s">
        <v>6</v>
      </c>
      <c r="G47" s="2">
        <f>COUNTIF($K$10:$K$27,"Planta PotabilizadoraEquipamiento")</f>
        <v>0</v>
      </c>
    </row>
    <row r="48" spans="6:7" ht="15" hidden="1">
      <c r="F48" s="18" t="s">
        <v>12</v>
      </c>
      <c r="G48" s="21">
        <f>COUNTIF($G$10:$G$21,"Pozos de Absorción")</f>
        <v>0</v>
      </c>
    </row>
    <row r="49" spans="5:7" s="6" customFormat="1" ht="15" hidden="1">
      <c r="E49" s="8"/>
      <c r="F49" s="10" t="s">
        <v>2</v>
      </c>
      <c r="G49" s="2">
        <f>COUNTIF($K$10:$K$27,"Pozos de AbsorciónAmpliación")</f>
        <v>0</v>
      </c>
    </row>
    <row r="50" spans="5:7" s="6" customFormat="1" ht="15" hidden="1">
      <c r="E50" s="8"/>
      <c r="F50" s="22" t="s">
        <v>4</v>
      </c>
      <c r="G50" s="2">
        <f>COUNTIF($K$10:$K$27,"Pozos de AbsorciónConstrucción")</f>
        <v>0</v>
      </c>
    </row>
    <row r="51" spans="5:7" s="6" customFormat="1" ht="15" hidden="1">
      <c r="E51" s="8"/>
      <c r="F51" s="22" t="s">
        <v>7</v>
      </c>
      <c r="G51" s="2">
        <f>COUNTIF($K$10:$K$27,"Pozos de AbsorciónMantenimiento")</f>
        <v>0</v>
      </c>
    </row>
    <row r="52" spans="5:7" s="6" customFormat="1" ht="15" hidden="1">
      <c r="E52" s="8"/>
      <c r="F52" s="22" t="s">
        <v>3</v>
      </c>
      <c r="G52" s="2">
        <f>COUNTIF($K$10:$K$27,"Pozos de AbsorciónRehabilitación")</f>
        <v>0</v>
      </c>
    </row>
    <row r="53" spans="5:7" s="6" customFormat="1" ht="15" hidden="1">
      <c r="E53" s="8"/>
      <c r="F53" s="22" t="s">
        <v>6</v>
      </c>
      <c r="G53" s="2">
        <f>COUNTIF($K$10:$K$27,"Pozos de AbsorciónEquipamiento")</f>
        <v>0</v>
      </c>
    </row>
    <row r="54" spans="6:7" ht="30" hidden="1">
      <c r="F54" s="18" t="s">
        <v>13</v>
      </c>
      <c r="G54" s="21">
        <f>COUNTIF($G$10:$G$21,"Red o Sistema de Agua Potable")</f>
        <v>0</v>
      </c>
    </row>
    <row r="55" spans="6:7" ht="15" hidden="1">
      <c r="F55" s="10" t="s">
        <v>2</v>
      </c>
      <c r="G55" s="2">
        <f>COUNTIF($K$10:$K$27,"Red o Sistema de Agua PotableAmpliación")</f>
        <v>0</v>
      </c>
    </row>
    <row r="56" spans="6:7" ht="15" hidden="1">
      <c r="F56" s="22" t="s">
        <v>4</v>
      </c>
      <c r="G56" s="2">
        <f>COUNTIF($K$10:$K$27,"Red o Sistema de Agua PotableConstrucción")</f>
        <v>0</v>
      </c>
    </row>
    <row r="57" spans="6:7" ht="15" hidden="1">
      <c r="F57" s="22" t="s">
        <v>7</v>
      </c>
      <c r="G57" s="2">
        <f>COUNTIF($K$10:$K$27,"Red o Sistema de Agua PotableMantenimiento")</f>
        <v>0</v>
      </c>
    </row>
    <row r="58" spans="6:7" ht="15" hidden="1">
      <c r="F58" s="22" t="s">
        <v>3</v>
      </c>
      <c r="G58" s="2">
        <f>COUNTIF($K$10:$K$27,"Red o Sistema de Agua PotableRehabilitación")</f>
        <v>0</v>
      </c>
    </row>
    <row r="59" spans="6:7" ht="15" hidden="1">
      <c r="F59" s="22" t="s">
        <v>6</v>
      </c>
      <c r="G59" s="2">
        <f>COUNTIF($K$10:$K$27,"Red o Sistema de Agua PotableEquipamiento")</f>
        <v>0</v>
      </c>
    </row>
    <row r="60" spans="6:7" ht="15" hidden="1">
      <c r="F60" s="20" t="s">
        <v>14</v>
      </c>
      <c r="G60" s="20">
        <f>G54+G48+G42+G36+G30</f>
        <v>1</v>
      </c>
    </row>
    <row r="62" spans="4:11" ht="15">
      <c r="D62" s="12"/>
      <c r="E62"/>
      <c r="F62" s="4"/>
      <c r="I62" s="25"/>
      <c r="J62" s="25"/>
      <c r="K62" s="25"/>
    </row>
    <row r="63" spans="4:11" ht="15">
      <c r="D63" s="43"/>
      <c r="E63" s="43"/>
      <c r="F63" s="4"/>
      <c r="G63" s="33"/>
      <c r="I63" s="42"/>
      <c r="J63" s="42"/>
      <c r="K63" s="43"/>
    </row>
    <row r="64" spans="4:11" ht="15">
      <c r="D64" s="44" t="s">
        <v>75</v>
      </c>
      <c r="E64" s="44"/>
      <c r="F64" s="4"/>
      <c r="G64" s="31" t="s">
        <v>18</v>
      </c>
      <c r="I64" s="44"/>
      <c r="J64" s="44"/>
      <c r="K64" s="44"/>
    </row>
    <row r="65" spans="5:6" ht="15">
      <c r="E65"/>
      <c r="F65" s="4"/>
    </row>
    <row r="66" spans="5:6" ht="15">
      <c r="E66"/>
      <c r="F66" s="4"/>
    </row>
    <row r="67" spans="4:7" ht="15">
      <c r="D67" s="24"/>
      <c r="E67" s="12"/>
      <c r="F67" s="4"/>
      <c r="G67" s="24"/>
    </row>
    <row r="68" spans="4:7" ht="15">
      <c r="D68" s="42"/>
      <c r="E68" s="42"/>
      <c r="F68" s="4"/>
      <c r="G68" s="32"/>
    </row>
    <row r="69" spans="4:7" ht="15">
      <c r="D69" s="23"/>
      <c r="E69" s="23"/>
      <c r="G69" s="23"/>
    </row>
  </sheetData>
  <sheetProtection/>
  <protectedRanges>
    <protectedRange sqref="G10" name="Rango1"/>
    <protectedRange sqref="H10" name="Rango1_1"/>
  </protectedRanges>
  <mergeCells count="10">
    <mergeCell ref="D68:E68"/>
    <mergeCell ref="I63:K63"/>
    <mergeCell ref="I64:K64"/>
    <mergeCell ref="E4:I4"/>
    <mergeCell ref="E5:G5"/>
    <mergeCell ref="H5:I5"/>
    <mergeCell ref="E6:G6"/>
    <mergeCell ref="H6:I6"/>
    <mergeCell ref="D63:E63"/>
    <mergeCell ref="D64:E64"/>
  </mergeCells>
  <dataValidations count="3">
    <dataValidation type="list" allowBlank="1" showInputMessage="1" showErrorMessage="1" sqref="F10:F27">
      <formula1>"Agua y Saneamiento"</formula1>
    </dataValidation>
    <dataValidation type="list" allowBlank="1" showInputMessage="1" showErrorMessage="1" sqref="G10:G27">
      <formula1>"Drenaje Pluvial y Sanitario, Planta de Tratamiento de Aguas Residuales, Planta Potabilizadora, Pozos de Absorción, Red o Sistema de Agua Potable"</formula1>
    </dataValidation>
    <dataValidation type="list" allowBlank="1" showInputMessage="1" showErrorMessage="1" sqref="H10:H27">
      <formula1>"Ampliación, Construcción, Mantenimiento, Rehabilitación, Equipamiento"</formula1>
    </dataValidation>
  </dataValidations>
  <printOptions/>
  <pageMargins left="0.7" right="0.7" top="0.75" bottom="0.75" header="0.3" footer="0.3"/>
  <pageSetup horizontalDpi="600" verticalDpi="600" orientation="portrait" paperSize="9" scale="43" r:id="rId2"/>
  <colBreaks count="1" manualBreakCount="1">
    <brk id="10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B1:J72"/>
  <sheetViews>
    <sheetView showGridLines="0" view="pageBreakPreview" zoomScaleSheetLayoutView="100" zoomScalePageLayoutView="0" workbookViewId="0" topLeftCell="A1">
      <selection activeCell="G66" sqref="G66:H66"/>
    </sheetView>
  </sheetViews>
  <sheetFormatPr defaultColWidth="11.421875" defaultRowHeight="15"/>
  <cols>
    <col min="1" max="1" width="10.00390625" style="0" customWidth="1"/>
    <col min="2" max="2" width="17.00390625" style="0" customWidth="1"/>
    <col min="3" max="3" width="14.421875" style="0" customWidth="1"/>
    <col min="4" max="4" width="3.8515625" style="4" customWidth="1"/>
    <col min="5" max="5" width="21.421875" style="0" customWidth="1"/>
    <col min="6" max="6" width="28.57421875" style="0" customWidth="1"/>
    <col min="7" max="7" width="21.28125" style="0" customWidth="1"/>
    <col min="8" max="8" width="15.140625" style="0" customWidth="1"/>
    <col min="10" max="10" width="0" style="0" hidden="1" customWidth="1"/>
  </cols>
  <sheetData>
    <row r="1" spans="4:8" ht="43.5" customHeight="1" thickBot="1">
      <c r="D1" s="55"/>
      <c r="E1" s="55"/>
      <c r="F1" s="55"/>
      <c r="G1" s="55"/>
      <c r="H1" s="55"/>
    </row>
    <row r="2" spans="4:8" ht="30.75" customHeight="1" thickBot="1">
      <c r="D2" s="45" t="s">
        <v>17</v>
      </c>
      <c r="E2" s="46"/>
      <c r="F2" s="46"/>
      <c r="G2" s="46"/>
      <c r="H2" s="47"/>
    </row>
    <row r="3" spans="4:8" ht="23.25" customHeight="1" thickBot="1">
      <c r="D3" s="57" t="s">
        <v>72</v>
      </c>
      <c r="E3" s="49"/>
      <c r="F3" s="50"/>
      <c r="G3" s="27"/>
      <c r="H3" s="28"/>
    </row>
    <row r="4" spans="4:8" ht="23.25" customHeight="1" thickBot="1">
      <c r="D4" s="57" t="s">
        <v>71</v>
      </c>
      <c r="E4" s="49"/>
      <c r="F4" s="50"/>
      <c r="G4" s="38"/>
      <c r="H4" s="28"/>
    </row>
    <row r="7" spans="4:8" ht="31.5" customHeight="1">
      <c r="D7" s="13" t="s">
        <v>16</v>
      </c>
      <c r="E7" s="14" t="s">
        <v>0</v>
      </c>
      <c r="F7" s="15" t="s">
        <v>15</v>
      </c>
      <c r="G7" s="14" t="s">
        <v>1</v>
      </c>
      <c r="H7" s="16" t="s">
        <v>5</v>
      </c>
    </row>
    <row r="8" spans="4:10" ht="35.25" customHeight="1">
      <c r="D8" s="7">
        <v>1</v>
      </c>
      <c r="E8" s="2"/>
      <c r="F8" s="1"/>
      <c r="G8" s="2"/>
      <c r="H8" s="3"/>
      <c r="J8">
        <f>CONCATENATE(F8,G8)</f>
      </c>
    </row>
    <row r="9" spans="4:10" ht="35.25" customHeight="1">
      <c r="D9" s="7">
        <v>2</v>
      </c>
      <c r="E9" s="2"/>
      <c r="F9" s="11"/>
      <c r="G9" s="2"/>
      <c r="H9" s="3"/>
      <c r="J9">
        <f aca="true" t="shared" si="0" ref="J9:J27">CONCATENATE(F9,G9)</f>
      </c>
    </row>
    <row r="10" spans="4:10" ht="35.25" customHeight="1">
      <c r="D10" s="7">
        <v>3</v>
      </c>
      <c r="E10" s="2"/>
      <c r="F10" s="11"/>
      <c r="G10" s="2"/>
      <c r="H10" s="3"/>
      <c r="J10">
        <f t="shared" si="0"/>
      </c>
    </row>
    <row r="11" spans="4:10" ht="35.25" customHeight="1">
      <c r="D11" s="7">
        <v>4</v>
      </c>
      <c r="E11" s="2"/>
      <c r="F11" s="11"/>
      <c r="G11" s="2"/>
      <c r="H11" s="3"/>
      <c r="J11">
        <f t="shared" si="0"/>
      </c>
    </row>
    <row r="12" spans="4:10" ht="35.25" customHeight="1">
      <c r="D12" s="7">
        <v>5</v>
      </c>
      <c r="E12" s="2"/>
      <c r="F12" s="11"/>
      <c r="G12" s="2"/>
      <c r="H12" s="3"/>
      <c r="J12">
        <f t="shared" si="0"/>
      </c>
    </row>
    <row r="13" spans="4:10" ht="35.25" customHeight="1">
      <c r="D13" s="7">
        <v>6</v>
      </c>
      <c r="E13" s="2"/>
      <c r="F13" s="11"/>
      <c r="G13" s="2"/>
      <c r="H13" s="3"/>
      <c r="J13">
        <f t="shared" si="0"/>
      </c>
    </row>
    <row r="14" spans="4:10" ht="35.25" customHeight="1">
      <c r="D14" s="7">
        <v>7</v>
      </c>
      <c r="E14" s="2"/>
      <c r="F14" s="11"/>
      <c r="G14" s="2"/>
      <c r="H14" s="3"/>
      <c r="J14">
        <f t="shared" si="0"/>
      </c>
    </row>
    <row r="15" spans="4:10" ht="35.25" customHeight="1">
      <c r="D15" s="7">
        <v>8</v>
      </c>
      <c r="E15" s="2"/>
      <c r="F15" s="11"/>
      <c r="G15" s="2"/>
      <c r="H15" s="3"/>
      <c r="J15">
        <f t="shared" si="0"/>
      </c>
    </row>
    <row r="16" spans="4:10" ht="35.25" customHeight="1">
      <c r="D16" s="7">
        <v>9</v>
      </c>
      <c r="E16" s="2"/>
      <c r="F16" s="11"/>
      <c r="G16" s="2"/>
      <c r="H16" s="3"/>
      <c r="J16">
        <f t="shared" si="0"/>
      </c>
    </row>
    <row r="17" spans="4:10" ht="35.25" customHeight="1">
      <c r="D17" s="7">
        <v>10</v>
      </c>
      <c r="E17" s="2"/>
      <c r="F17" s="11"/>
      <c r="G17" s="2"/>
      <c r="H17" s="3"/>
      <c r="J17">
        <f t="shared" si="0"/>
      </c>
    </row>
    <row r="18" spans="4:10" ht="38.25" customHeight="1">
      <c r="D18" s="7">
        <v>11</v>
      </c>
      <c r="E18" s="2"/>
      <c r="F18" s="11"/>
      <c r="G18" s="2"/>
      <c r="H18" s="3"/>
      <c r="J18">
        <f t="shared" si="0"/>
      </c>
    </row>
    <row r="19" spans="4:10" ht="38.25" customHeight="1">
      <c r="D19" s="7">
        <v>12</v>
      </c>
      <c r="E19" s="2"/>
      <c r="F19" s="11"/>
      <c r="G19" s="2"/>
      <c r="H19" s="3"/>
      <c r="J19">
        <f t="shared" si="0"/>
      </c>
    </row>
    <row r="20" spans="4:10" ht="38.25" customHeight="1">
      <c r="D20" s="7">
        <v>13</v>
      </c>
      <c r="E20" s="2"/>
      <c r="F20" s="11"/>
      <c r="G20" s="2"/>
      <c r="H20" s="3"/>
      <c r="J20">
        <f t="shared" si="0"/>
      </c>
    </row>
    <row r="21" spans="4:10" ht="38.25" customHeight="1">
      <c r="D21" s="7">
        <v>14</v>
      </c>
      <c r="E21" s="2"/>
      <c r="F21" s="11"/>
      <c r="G21" s="2"/>
      <c r="H21" s="3"/>
      <c r="J21">
        <f t="shared" si="0"/>
      </c>
    </row>
    <row r="22" spans="4:10" ht="38.25" customHeight="1">
      <c r="D22" s="7">
        <v>15</v>
      </c>
      <c r="E22" s="2"/>
      <c r="F22" s="11"/>
      <c r="G22" s="2"/>
      <c r="H22" s="3"/>
      <c r="J22">
        <f t="shared" si="0"/>
      </c>
    </row>
    <row r="23" spans="4:10" ht="38.25" customHeight="1">
      <c r="D23" s="7">
        <v>16</v>
      </c>
      <c r="E23" s="2"/>
      <c r="F23" s="11"/>
      <c r="G23" s="2"/>
      <c r="H23" s="3"/>
      <c r="J23">
        <f t="shared" si="0"/>
      </c>
    </row>
    <row r="24" spans="4:10" ht="38.25" customHeight="1">
      <c r="D24" s="7">
        <v>17</v>
      </c>
      <c r="E24" s="2"/>
      <c r="F24" s="11"/>
      <c r="G24" s="2"/>
      <c r="H24" s="3"/>
      <c r="J24">
        <f t="shared" si="0"/>
      </c>
    </row>
    <row r="25" spans="4:10" ht="38.25" customHeight="1">
      <c r="D25" s="7">
        <v>18</v>
      </c>
      <c r="E25" s="2"/>
      <c r="F25" s="11"/>
      <c r="G25" s="2"/>
      <c r="H25" s="3"/>
      <c r="J25">
        <f t="shared" si="0"/>
      </c>
    </row>
    <row r="26" spans="4:10" ht="38.25" customHeight="1">
      <c r="D26" s="7">
        <v>19</v>
      </c>
      <c r="E26" s="2"/>
      <c r="F26" s="11"/>
      <c r="G26" s="2"/>
      <c r="H26" s="3"/>
      <c r="J26">
        <f t="shared" si="0"/>
      </c>
    </row>
    <row r="27" spans="4:10" ht="38.25" customHeight="1">
      <c r="D27" s="7">
        <v>20</v>
      </c>
      <c r="E27" s="2"/>
      <c r="F27" s="11"/>
      <c r="G27" s="2"/>
      <c r="H27" s="3"/>
      <c r="J27">
        <f t="shared" si="0"/>
      </c>
    </row>
    <row r="28" spans="5:8" s="4" customFormat="1" ht="21" customHeight="1" hidden="1" thickBot="1">
      <c r="E28" s="5">
        <f>COUNTIF($E$8:$E$27,"&gt;&lt;0")</f>
        <v>0</v>
      </c>
      <c r="F28" s="5">
        <f>COUNTIF($E$8:$E$27,"&gt;&lt;0")</f>
        <v>0</v>
      </c>
      <c r="G28" s="5">
        <f>COUNTIF($E$8:$E$27,"&gt;&lt;0")</f>
        <v>0</v>
      </c>
      <c r="H28" s="5">
        <f>COUNTIF($E$8:$E$27,"&gt;&lt;0")</f>
        <v>0</v>
      </c>
    </row>
    <row r="29" ht="15" hidden="1"/>
    <row r="30" spans="5:6" ht="30" hidden="1">
      <c r="E30" s="18" t="s">
        <v>10</v>
      </c>
      <c r="F30" s="17">
        <f>COUNTIF($F$8:$F$27,"Drenaje Pluvial y Sanitario")</f>
        <v>0</v>
      </c>
    </row>
    <row r="31" spans="5:6" ht="15" hidden="1">
      <c r="E31" s="10" t="s">
        <v>2</v>
      </c>
      <c r="F31" s="2">
        <f>COUNTIF($J$8:$J$27,"Drenaje Pluvial y SanitarioAmpliación")</f>
        <v>0</v>
      </c>
    </row>
    <row r="32" spans="5:6" ht="15" hidden="1">
      <c r="E32" s="9" t="s">
        <v>4</v>
      </c>
      <c r="F32" s="2">
        <f>COUNTIF($J$8:$J$27,"Drenaje Pluvial y SanitarioConstrucción")</f>
        <v>0</v>
      </c>
    </row>
    <row r="33" spans="5:6" ht="15" hidden="1">
      <c r="E33" s="9" t="s">
        <v>7</v>
      </c>
      <c r="F33" s="2">
        <f>COUNTIF($J$8:$J$27,"Drenaje Pluvial y SanitarioMantenimiento")</f>
        <v>0</v>
      </c>
    </row>
    <row r="34" spans="5:6" ht="15" hidden="1">
      <c r="E34" s="9" t="s">
        <v>3</v>
      </c>
      <c r="F34" s="2">
        <f>COUNTIF($J$8:$J$27,"Drenaje Pluvial y SanitarioRehabilitación")</f>
        <v>0</v>
      </c>
    </row>
    <row r="35" spans="5:6" ht="15" hidden="1">
      <c r="E35" s="9" t="s">
        <v>6</v>
      </c>
      <c r="F35" s="2">
        <f>COUNTIF($J$8:$J$27,"Drenaje Pluvial y SanitarioEquipamiento")</f>
        <v>0</v>
      </c>
    </row>
    <row r="36" spans="5:6" ht="30" hidden="1">
      <c r="E36" s="18" t="s">
        <v>11</v>
      </c>
      <c r="F36" s="17">
        <f>COUNTIF($F$8:$F$21,"Planta de Tratamiento de Aguas Residuales")</f>
        <v>0</v>
      </c>
    </row>
    <row r="37" spans="5:6" ht="15" hidden="1">
      <c r="E37" s="10" t="s">
        <v>2</v>
      </c>
      <c r="F37" s="2">
        <f>COUNTIF($J$8:$J$27,"Planta de Tratamiento de Aguas ResidualesAmpliación")</f>
        <v>0</v>
      </c>
    </row>
    <row r="38" spans="5:6" ht="15" hidden="1">
      <c r="E38" s="9" t="s">
        <v>4</v>
      </c>
      <c r="F38" s="2">
        <f>COUNTIF($J$8:$J$27,"Planta de Tratamiento de Aguas ResidualesConstrucción")</f>
        <v>0</v>
      </c>
    </row>
    <row r="39" spans="5:6" ht="15" hidden="1">
      <c r="E39" s="9" t="s">
        <v>7</v>
      </c>
      <c r="F39" s="2">
        <f>COUNTIF($J$8:$J$27,"Planta de Tratamiento de Aguas ResidualesMantenimiento")</f>
        <v>0</v>
      </c>
    </row>
    <row r="40" spans="5:6" ht="15" hidden="1">
      <c r="E40" s="9" t="s">
        <v>3</v>
      </c>
      <c r="F40" s="2">
        <f>COUNTIF($J$8:$J$27,"Planta de Tratamiento de Aguas ResidualesRehabilitación")</f>
        <v>0</v>
      </c>
    </row>
    <row r="41" spans="5:6" ht="15" hidden="1">
      <c r="E41" s="9" t="s">
        <v>6</v>
      </c>
      <c r="F41" s="2">
        <f>COUNTIF($J$8:$J$27,"Planta de Tratamiento de Aguas ResidualesEquipamiento")</f>
        <v>0</v>
      </c>
    </row>
    <row r="42" spans="5:6" ht="18" customHeight="1" hidden="1">
      <c r="E42" s="18" t="s">
        <v>9</v>
      </c>
      <c r="F42" s="17">
        <f>COUNTIF($F$8:$F$21,"Planta Potabilizadora")</f>
        <v>0</v>
      </c>
    </row>
    <row r="43" spans="5:6" ht="18" customHeight="1" hidden="1">
      <c r="E43" s="10" t="s">
        <v>2</v>
      </c>
      <c r="F43" s="2">
        <f>COUNTIF($J$8:$J$27,"Planta PotabilizadoraAmpliación")</f>
        <v>0</v>
      </c>
    </row>
    <row r="44" spans="4:6" s="6" customFormat="1" ht="15" hidden="1">
      <c r="D44" s="8"/>
      <c r="E44" s="9" t="s">
        <v>4</v>
      </c>
      <c r="F44" s="2">
        <f>COUNTIF($J$8:$J$27,"Planta PotabilizadoraConstrucción")</f>
        <v>0</v>
      </c>
    </row>
    <row r="45" spans="4:6" s="6" customFormat="1" ht="15" hidden="1">
      <c r="D45" s="8"/>
      <c r="E45" s="9" t="s">
        <v>7</v>
      </c>
      <c r="F45" s="2">
        <f>COUNTIF($J$8:$J$27,"Planta PotabilizadoraMantenimiento")</f>
        <v>0</v>
      </c>
    </row>
    <row r="46" spans="4:6" s="6" customFormat="1" ht="15" hidden="1">
      <c r="D46" s="8"/>
      <c r="E46" s="9" t="s">
        <v>3</v>
      </c>
      <c r="F46" s="2">
        <f>COUNTIF($J$8:$J$27,"Planta PotabilizadoraRehabilitación")</f>
        <v>0</v>
      </c>
    </row>
    <row r="47" spans="4:6" s="6" customFormat="1" ht="15" hidden="1">
      <c r="D47" s="8"/>
      <c r="E47" s="9" t="s">
        <v>6</v>
      </c>
      <c r="F47" s="2">
        <f>COUNTIF($J$8:$J$27,"Planta PotabilizadoraEquipamiento")</f>
        <v>0</v>
      </c>
    </row>
    <row r="48" spans="5:6" ht="15" hidden="1">
      <c r="E48" s="18" t="s">
        <v>12</v>
      </c>
      <c r="F48" s="17">
        <f>COUNTIF($F$8:$F$21,"Pozos de Absorción")</f>
        <v>0</v>
      </c>
    </row>
    <row r="49" spans="4:6" s="6" customFormat="1" ht="15" hidden="1">
      <c r="D49" s="8"/>
      <c r="E49" s="10" t="s">
        <v>2</v>
      </c>
      <c r="F49" s="2">
        <f>COUNTIF($J$8:$J$27,"Pozos de AbsorciónAmpliación")</f>
        <v>0</v>
      </c>
    </row>
    <row r="50" spans="4:6" s="6" customFormat="1" ht="15" hidden="1">
      <c r="D50" s="8"/>
      <c r="E50" s="9" t="s">
        <v>4</v>
      </c>
      <c r="F50" s="2">
        <f>COUNTIF($J$8:$J$27,"Pozos de AbsorciónConstrucción")</f>
        <v>0</v>
      </c>
    </row>
    <row r="51" spans="4:6" s="6" customFormat="1" ht="15" hidden="1">
      <c r="D51" s="8"/>
      <c r="E51" s="9" t="s">
        <v>7</v>
      </c>
      <c r="F51" s="2">
        <f>COUNTIF($J$8:$J$27,"Pozos de AbsorciónMantenimiento")</f>
        <v>0</v>
      </c>
    </row>
    <row r="52" spans="4:6" s="6" customFormat="1" ht="15" hidden="1">
      <c r="D52" s="8"/>
      <c r="E52" s="9" t="s">
        <v>3</v>
      </c>
      <c r="F52" s="2">
        <f>COUNTIF($J$8:$J$27,"Pozos de AbsorciónRehabilitación")</f>
        <v>0</v>
      </c>
    </row>
    <row r="53" spans="4:6" s="6" customFormat="1" ht="15" hidden="1">
      <c r="D53" s="8"/>
      <c r="E53" s="9" t="s">
        <v>6</v>
      </c>
      <c r="F53" s="2">
        <f>COUNTIF($J$8:$J$27,"Pozos de AbsorciónEquipamiento")</f>
        <v>0</v>
      </c>
    </row>
    <row r="54" spans="5:6" ht="30" hidden="1">
      <c r="E54" s="18" t="s">
        <v>13</v>
      </c>
      <c r="F54" s="17">
        <f>COUNTIF($F$8:$F$21,"Red o Sistema de Agua Potable")</f>
        <v>0</v>
      </c>
    </row>
    <row r="55" spans="5:6" ht="15" hidden="1">
      <c r="E55" s="10" t="s">
        <v>2</v>
      </c>
      <c r="F55" s="2">
        <f>COUNTIF($J$8:$J$27,"Red o Sistema de Agua PotableAmpliación")</f>
        <v>0</v>
      </c>
    </row>
    <row r="56" spans="5:6" ht="15" hidden="1">
      <c r="E56" s="9" t="s">
        <v>4</v>
      </c>
      <c r="F56" s="2">
        <f>COUNTIF($J$8:$J$27,"Red o Sistema de Agua PotableConstrucción")</f>
        <v>0</v>
      </c>
    </row>
    <row r="57" spans="5:6" ht="15" hidden="1">
      <c r="E57" s="9" t="s">
        <v>7</v>
      </c>
      <c r="F57" s="2">
        <f>COUNTIF($J$8:$J$27,"Red o Sistema de Agua PotableMantenimiento")</f>
        <v>0</v>
      </c>
    </row>
    <row r="58" spans="5:6" ht="15" hidden="1">
      <c r="E58" s="9" t="s">
        <v>3</v>
      </c>
      <c r="F58" s="2">
        <f>COUNTIF($J$8:$J$27,"Red o Sistema de Agua PotableRehabilitación")</f>
        <v>0</v>
      </c>
    </row>
    <row r="59" spans="5:6" ht="15" hidden="1">
      <c r="E59" s="9" t="s">
        <v>6</v>
      </c>
      <c r="F59" s="2">
        <f>COUNTIF($J$8:$J$27,"Red o Sistema de Agua PotableEquipamiento")</f>
        <v>0</v>
      </c>
    </row>
    <row r="60" spans="5:6" ht="15" hidden="1">
      <c r="E60" s="19" t="s">
        <v>14</v>
      </c>
      <c r="F60" s="19">
        <f>F54+F48+F42+F36+F30</f>
        <v>0</v>
      </c>
    </row>
    <row r="65" spans="2:9" ht="15">
      <c r="B65" s="12"/>
      <c r="C65" s="53"/>
      <c r="D65" s="53"/>
      <c r="E65" s="53"/>
      <c r="F65" s="24"/>
      <c r="G65" s="53"/>
      <c r="H65" s="53"/>
      <c r="I65" s="25"/>
    </row>
    <row r="66" spans="3:9" ht="15">
      <c r="C66" s="42"/>
      <c r="D66" s="42"/>
      <c r="E66" s="42"/>
      <c r="F66" s="40"/>
      <c r="G66" s="54"/>
      <c r="H66" s="54"/>
      <c r="I66" s="25"/>
    </row>
    <row r="67" spans="3:9" ht="15">
      <c r="C67" s="44" t="s">
        <v>75</v>
      </c>
      <c r="D67" s="44"/>
      <c r="E67" s="44"/>
      <c r="F67" s="39"/>
      <c r="G67" s="44" t="s">
        <v>18</v>
      </c>
      <c r="H67" s="44"/>
      <c r="I67" s="41"/>
    </row>
    <row r="68" spans="6:9" ht="15">
      <c r="F68" s="24"/>
      <c r="G68" s="24"/>
      <c r="H68" s="24"/>
      <c r="I68" s="24"/>
    </row>
    <row r="69" spans="6:9" ht="15">
      <c r="F69" s="24"/>
      <c r="G69" s="24"/>
      <c r="H69" s="24"/>
      <c r="I69" s="24"/>
    </row>
    <row r="70" spans="2:9" ht="15">
      <c r="B70" s="42"/>
      <c r="C70" s="42"/>
      <c r="D70" s="12"/>
      <c r="E70" s="24"/>
      <c r="F70" s="32"/>
      <c r="G70" s="24"/>
      <c r="H70" s="24"/>
      <c r="I70" s="24"/>
    </row>
    <row r="71" spans="2:9" ht="15">
      <c r="B71" s="56"/>
      <c r="C71" s="56"/>
      <c r="D71" s="12"/>
      <c r="E71" s="24"/>
      <c r="F71" s="39"/>
      <c r="G71" s="24"/>
      <c r="H71" s="24"/>
      <c r="I71" s="24"/>
    </row>
    <row r="72" spans="2:9" ht="15">
      <c r="B72" s="24"/>
      <c r="C72" s="24"/>
      <c r="D72" s="12"/>
      <c r="E72" s="24"/>
      <c r="F72" s="24"/>
      <c r="G72" s="24"/>
      <c r="H72" s="24"/>
      <c r="I72" s="24"/>
    </row>
  </sheetData>
  <sheetProtection/>
  <protectedRanges>
    <protectedRange sqref="G3:H4 E8:H27" name="Rango1"/>
  </protectedRanges>
  <mergeCells count="12">
    <mergeCell ref="D1:H1"/>
    <mergeCell ref="B71:C71"/>
    <mergeCell ref="B70:C70"/>
    <mergeCell ref="D2:H2"/>
    <mergeCell ref="D3:F3"/>
    <mergeCell ref="D4:F4"/>
    <mergeCell ref="G65:H65"/>
    <mergeCell ref="G66:H66"/>
    <mergeCell ref="G67:H67"/>
    <mergeCell ref="C66:E66"/>
    <mergeCell ref="C65:E65"/>
    <mergeCell ref="C67:E67"/>
  </mergeCells>
  <dataValidations count="3">
    <dataValidation type="list" allowBlank="1" showInputMessage="1" showErrorMessage="1" sqref="G8:G27">
      <formula1>"Ampliación, Construcción, Mantenimiento, Rehabilitación, Equipamiento"</formula1>
    </dataValidation>
    <dataValidation type="list" allowBlank="1" showInputMessage="1" showErrorMessage="1" sqref="F8:F27">
      <formula1>"Drenaje Pluvial y Sanitario, Planta de Tratamiento de Aguas Residuales, Planta Potabilizadora, Pozos de Absorción, Red o Sistema de Agua Potable"</formula1>
    </dataValidation>
    <dataValidation type="list" allowBlank="1" showInputMessage="1" showErrorMessage="1" sqref="E8:E27">
      <formula1>"Agua y Saneamiento"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2"/>
  <ignoredErrors>
    <ignoredError sqref="F36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Blanca Estela Navarro Benítez</dc:creator>
  <cp:keywords/>
  <dc:description/>
  <cp:lastModifiedBy>Blanca Estela Navarro Benítez</cp:lastModifiedBy>
  <cp:lastPrinted>2015-02-13T15:09:05Z</cp:lastPrinted>
  <dcterms:created xsi:type="dcterms:W3CDTF">2015-01-22T16:12:57Z</dcterms:created>
  <dcterms:modified xsi:type="dcterms:W3CDTF">2015-03-18T18:00:24Z</dcterms:modified>
  <cp:category/>
  <cp:version/>
  <cp:contentType/>
  <cp:contentStatus/>
</cp:coreProperties>
</file>